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 tabRatio="594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Kerosene'!$A$4:$BZ$56</definedName>
    <definedName name="_xlnm._FilterDatabase" localSheetId="0" hidden="1">'Litre of Kerosene'!$A$3:$BZ$54</definedName>
  </definedNames>
  <calcPr calcId="125725"/>
</workbook>
</file>

<file path=xl/calcChain.xml><?xml version="1.0" encoding="utf-8"?>
<calcChain xmlns="http://schemas.openxmlformats.org/spreadsheetml/2006/main">
  <c r="CA6" i="1"/>
  <c r="CA7"/>
  <c r="CA8"/>
  <c r="CA9"/>
  <c r="CA10"/>
  <c r="CA11"/>
  <c r="CA12"/>
  <c r="CA13"/>
  <c r="CA14"/>
  <c r="CA15"/>
  <c r="CA16"/>
  <c r="BZ6"/>
  <c r="BZ7"/>
  <c r="BZ8"/>
  <c r="BZ9"/>
  <c r="BZ10"/>
  <c r="BZ11"/>
  <c r="BZ12"/>
  <c r="BZ13"/>
  <c r="BZ14"/>
  <c r="BZ15"/>
  <c r="BZ16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42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CA17"/>
  <c r="BZ17"/>
  <c r="CA5"/>
  <c r="BZ5"/>
  <c r="CA42" i="2"/>
  <c r="BZ42"/>
  <c r="CA6"/>
  <c r="CA7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BZ6"/>
  <c r="BZ7"/>
  <c r="BZ8"/>
  <c r="BZ9"/>
  <c r="BZ10"/>
  <c r="BZ11"/>
  <c r="BZ12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5"/>
  <c r="CA5"/>
  <c r="BY42" l="1"/>
  <c r="BY42" i="1"/>
  <c r="BU42"/>
  <c r="BV42"/>
  <c r="BW42"/>
  <c r="BX42"/>
  <c r="BU42" i="2"/>
  <c r="BV42"/>
  <c r="BW42"/>
  <c r="BX42"/>
  <c r="BY43" l="1"/>
  <c r="BY43" i="1"/>
  <c r="BW43"/>
  <c r="BV43" i="2"/>
  <c r="BV43" i="1"/>
  <c r="BW43" i="2"/>
  <c r="BX43"/>
  <c r="BX43" i="1"/>
  <c r="BT42" i="2"/>
  <c r="BU43" s="1"/>
  <c r="BT42" i="1"/>
  <c r="BU43" s="1"/>
  <c r="BS42" i="2"/>
  <c r="BS42" i="1"/>
  <c r="BQ42" i="2"/>
  <c r="BR42"/>
  <c r="BR42" i="1"/>
  <c r="BQ42"/>
  <c r="BP42" i="2"/>
  <c r="BP42" i="1"/>
  <c r="BO42" i="2"/>
  <c r="BO42" i="1"/>
  <c r="BN42" i="2"/>
  <c r="BN42" i="1"/>
  <c r="BM42" i="2"/>
  <c r="BY44" s="1"/>
  <c r="BM42" i="1"/>
  <c r="BY44" s="1"/>
  <c r="BL42" i="2"/>
  <c r="BX44" s="1"/>
  <c r="BT43" l="1"/>
  <c r="BT43" i="1"/>
  <c r="BS43" i="2"/>
  <c r="BS43" i="1"/>
  <c r="BR43" i="2"/>
  <c r="BQ43"/>
  <c r="BR43" i="1"/>
  <c r="BQ43"/>
  <c r="BP43" i="2"/>
  <c r="BP43" i="1"/>
  <c r="BO43" i="2"/>
  <c r="BO43" i="1"/>
  <c r="BN43" i="2"/>
  <c r="BN43" i="1"/>
  <c r="BM43" i="2"/>
  <c r="BL42" i="1"/>
  <c r="BI42" i="2"/>
  <c r="BU44" s="1"/>
  <c r="BJ42"/>
  <c r="BV44" s="1"/>
  <c r="BK42"/>
  <c r="BI42" i="1"/>
  <c r="BU44" s="1"/>
  <c r="BJ42"/>
  <c r="BV44" s="1"/>
  <c r="BK42"/>
  <c r="BW44" s="1"/>
  <c r="BH42" i="2"/>
  <c r="BT44" s="1"/>
  <c r="BH42" i="1"/>
  <c r="BT44" s="1"/>
  <c r="BL43" i="2" l="1"/>
  <c r="BW44"/>
  <c r="BM43" i="1"/>
  <c r="BX44"/>
  <c r="BI43" i="2"/>
  <c r="BL43" i="1"/>
  <c r="BJ43"/>
  <c r="BJ43" i="2"/>
  <c r="BI43" i="1"/>
  <c r="BK43" i="2"/>
  <c r="BK43" i="1"/>
  <c r="BE42" i="2"/>
  <c r="BQ44" s="1"/>
  <c r="BF42"/>
  <c r="BR44" s="1"/>
  <c r="BG42"/>
  <c r="BA42" i="1"/>
  <c r="BM44" s="1"/>
  <c r="BB42"/>
  <c r="BN44" s="1"/>
  <c r="BC42"/>
  <c r="BO44" s="1"/>
  <c r="BD42"/>
  <c r="BP44" s="1"/>
  <c r="BE42"/>
  <c r="BQ44" s="1"/>
  <c r="BF42"/>
  <c r="BR44" s="1"/>
  <c r="BG42"/>
  <c r="BA42" i="2"/>
  <c r="BM44" s="1"/>
  <c r="BB42"/>
  <c r="BN44" s="1"/>
  <c r="BC42"/>
  <c r="BO44" s="1"/>
  <c r="BD42"/>
  <c r="BP44" s="1"/>
  <c r="AZ42" i="1"/>
  <c r="BL44" s="1"/>
  <c r="AY42"/>
  <c r="BK44" s="1"/>
  <c r="AZ42" i="2"/>
  <c r="BL44" s="1"/>
  <c r="AY42"/>
  <c r="BK44" s="1"/>
  <c r="AX42" i="1"/>
  <c r="BJ44" s="1"/>
  <c r="AX42" i="2"/>
  <c r="BJ44" s="1"/>
  <c r="AV42"/>
  <c r="BH44" s="1"/>
  <c r="AW42"/>
  <c r="BI44" s="1"/>
  <c r="AV42" i="1"/>
  <c r="BH44" s="1"/>
  <c r="AW42"/>
  <c r="BI44" s="1"/>
  <c r="AT42" i="2"/>
  <c r="AU42"/>
  <c r="AT42" i="1"/>
  <c r="AU42"/>
  <c r="AS42" i="2"/>
  <c r="AT43" s="1"/>
  <c r="AS42" i="1"/>
  <c r="AR42" i="2"/>
  <c r="AR42" i="1"/>
  <c r="AQ42" i="2"/>
  <c r="AQ42" i="1"/>
  <c r="AP42"/>
  <c r="AP42" i="2"/>
  <c r="AO4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/>
  <c r="AF42"/>
  <c r="AG42"/>
  <c r="AH42"/>
  <c r="AH42" i="1"/>
  <c r="AG42"/>
  <c r="AF42"/>
  <c r="AE42"/>
  <c r="AD42"/>
  <c r="AC42"/>
  <c r="AC42" i="2"/>
  <c r="AB42"/>
  <c r="AB42" i="1"/>
  <c r="AA42" i="2"/>
  <c r="AA42" i="1"/>
  <c r="Z42" i="2"/>
  <c r="AL44" s="1"/>
  <c r="Y42"/>
  <c r="Z42" i="1"/>
  <c r="Y42"/>
  <c r="X42"/>
  <c r="X42" i="2"/>
  <c r="W42" i="1"/>
  <c r="W42" i="2"/>
  <c r="V42"/>
  <c r="V42" i="1"/>
  <c r="AH44" s="1"/>
  <c r="U42" i="2"/>
  <c r="U42" i="1"/>
  <c r="T42" i="2"/>
  <c r="T42" i="1"/>
  <c r="S42"/>
  <c r="S42" i="2"/>
  <c r="R42"/>
  <c r="R42" i="1"/>
  <c r="Q42" i="2"/>
  <c r="Q42" i="1"/>
  <c r="P42" i="2"/>
  <c r="O42"/>
  <c r="N42"/>
  <c r="M42"/>
  <c r="L42"/>
  <c r="K42"/>
  <c r="J42"/>
  <c r="I42"/>
  <c r="H42"/>
  <c r="G42"/>
  <c r="F42"/>
  <c r="E42"/>
  <c r="D42"/>
  <c r="E42" i="1"/>
  <c r="F42"/>
  <c r="G42"/>
  <c r="H42"/>
  <c r="I42"/>
  <c r="J42"/>
  <c r="K42"/>
  <c r="L42"/>
  <c r="X44" s="1"/>
  <c r="M42"/>
  <c r="N42"/>
  <c r="Z44" s="1"/>
  <c r="O42"/>
  <c r="P42"/>
  <c r="D42"/>
  <c r="BH43" i="2" l="1"/>
  <c r="BS44"/>
  <c r="BH43" i="1"/>
  <c r="BS44"/>
  <c r="BF43"/>
  <c r="BB43"/>
  <c r="BB44"/>
  <c r="BF44"/>
  <c r="BA44"/>
  <c r="BC44"/>
  <c r="BE43"/>
  <c r="BE44" i="2"/>
  <c r="BF43"/>
  <c r="BF44"/>
  <c r="AA44"/>
  <c r="BG44"/>
  <c r="BG43"/>
  <c r="BA43" i="1"/>
  <c r="BE44"/>
  <c r="BG44"/>
  <c r="BE43" i="2"/>
  <c r="BD43" i="1"/>
  <c r="BD44"/>
  <c r="BG43"/>
  <c r="BC43"/>
  <c r="AF43" i="2"/>
  <c r="AQ43"/>
  <c r="BC43"/>
  <c r="BA44"/>
  <c r="BA43"/>
  <c r="AC43"/>
  <c r="BB43"/>
  <c r="BC44"/>
  <c r="BD43"/>
  <c r="BB44"/>
  <c r="AS44"/>
  <c r="P43"/>
  <c r="U43"/>
  <c r="V43"/>
  <c r="AV44"/>
  <c r="AZ44"/>
  <c r="W44" i="1"/>
  <c r="U43"/>
  <c r="AB44"/>
  <c r="AP44"/>
  <c r="AD43"/>
  <c r="AK43"/>
  <c r="AM44"/>
  <c r="AS44"/>
  <c r="P43"/>
  <c r="I43"/>
  <c r="AH43"/>
  <c r="BD44" i="2"/>
  <c r="AB44"/>
  <c r="J43"/>
  <c r="S43"/>
  <c r="X43"/>
  <c r="R44" i="1"/>
  <c r="S43"/>
  <c r="X43"/>
  <c r="AK44"/>
  <c r="AJ43"/>
  <c r="AD44" i="2"/>
  <c r="AV43" i="1"/>
  <c r="AH44" i="2"/>
  <c r="AP44"/>
  <c r="P44"/>
  <c r="F43"/>
  <c r="O43"/>
  <c r="U44"/>
  <c r="AR44"/>
  <c r="AD43"/>
  <c r="AJ43"/>
  <c r="AI43"/>
  <c r="AK43"/>
  <c r="AN43"/>
  <c r="AV43"/>
  <c r="AW43"/>
  <c r="AZ43"/>
  <c r="K43"/>
  <c r="AA43"/>
  <c r="AT44"/>
  <c r="AU44"/>
  <c r="AU43"/>
  <c r="Q44"/>
  <c r="Y44"/>
  <c r="AM44"/>
  <c r="AM43"/>
  <c r="AL43"/>
  <c r="AY43"/>
  <c r="E43"/>
  <c r="H43"/>
  <c r="L43"/>
  <c r="T43"/>
  <c r="AB43"/>
  <c r="AX44"/>
  <c r="AO44"/>
  <c r="W43"/>
  <c r="AP43"/>
  <c r="I43"/>
  <c r="R44"/>
  <c r="T44"/>
  <c r="V44"/>
  <c r="X44"/>
  <c r="Z44"/>
  <c r="AE44"/>
  <c r="AF44"/>
  <c r="AI44"/>
  <c r="AH43"/>
  <c r="AC44"/>
  <c r="AG44"/>
  <c r="AJ44"/>
  <c r="AE43"/>
  <c r="AW44"/>
  <c r="AY44"/>
  <c r="Z43"/>
  <c r="AG43"/>
  <c r="AR43"/>
  <c r="N43"/>
  <c r="G43"/>
  <c r="R43"/>
  <c r="Y43"/>
  <c r="AN44"/>
  <c r="AK44"/>
  <c r="AQ44"/>
  <c r="AO43"/>
  <c r="AS43"/>
  <c r="AX43"/>
  <c r="M43"/>
  <c r="Q43"/>
  <c r="S44"/>
  <c r="W44"/>
  <c r="AN43" i="1"/>
  <c r="AT43"/>
  <c r="F43"/>
  <c r="O43"/>
  <c r="AL43"/>
  <c r="AO44"/>
  <c r="AQ43"/>
  <c r="AS43"/>
  <c r="AY44"/>
  <c r="AB43"/>
  <c r="AF44"/>
  <c r="AX44"/>
  <c r="L43"/>
  <c r="Q44"/>
  <c r="V43"/>
  <c r="AC43"/>
  <c r="AL44"/>
  <c r="AU44"/>
  <c r="AW43"/>
  <c r="H43"/>
  <c r="M43"/>
  <c r="V44"/>
  <c r="R43"/>
  <c r="AQ44"/>
  <c r="AJ44"/>
  <c r="AX43"/>
  <c r="N43"/>
  <c r="P44"/>
  <c r="K43"/>
  <c r="S44"/>
  <c r="AI44"/>
  <c r="AA43"/>
  <c r="AM43"/>
  <c r="AZ44"/>
  <c r="AR43"/>
  <c r="E43"/>
  <c r="J43"/>
  <c r="T44"/>
  <c r="Q43"/>
  <c r="AC44"/>
  <c r="AF43"/>
  <c r="AR44"/>
  <c r="AI43"/>
  <c r="AU43"/>
  <c r="AY43"/>
  <c r="AZ43"/>
  <c r="G43"/>
  <c r="AA44"/>
  <c r="Y44"/>
  <c r="W43"/>
  <c r="AT44"/>
  <c r="U44"/>
  <c r="T43"/>
  <c r="AG44"/>
  <c r="AE44"/>
  <c r="Z43"/>
  <c r="AV44"/>
  <c r="AW44"/>
  <c r="AP43"/>
  <c r="AG43"/>
  <c r="AD44"/>
  <c r="Y43"/>
  <c r="AN44"/>
  <c r="AE43"/>
  <c r="AO43"/>
</calcChain>
</file>

<file path=xl/sharedStrings.xml><?xml version="1.0" encoding="utf-8"?>
<sst xmlns="http://schemas.openxmlformats.org/spreadsheetml/2006/main" count="255" uniqueCount="52">
  <si>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</si>
  <si>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</si>
  <si>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</si>
  <si>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</si>
  <si>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</si>
  <si>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</si>
  <si>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</si>
  <si>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</si>
  <si>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</si>
  <si>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</si>
  <si>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</si>
  <si>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</si>
  <si>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</si>
  <si>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</si>
  <si>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</si>
  <si>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</si>
  <si>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</si>
  <si>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</si>
  <si>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</si>
  <si>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</si>
  <si>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</si>
  <si>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</si>
  <si>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</si>
  <si>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</si>
  <si>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</si>
  <si>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</si>
  <si>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</si>
  <si>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</si>
  <si>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</si>
  <si>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</si>
  <si>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</si>
  <si>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</si>
  <si>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</si>
  <si>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</si>
  <si>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</si>
  <si>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</si>
  <si>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</si>
  <si>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</si>
  <si>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</si>
  <si>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</si>
  <si>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</si>
  <si>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</si>
  <si>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</si>
  <si>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</si>
  <si>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</si>
  <si>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</si>
  <si>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</si>
  <si>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AUGUST 2021</t>
  </si>
  <si>
    <t>STATES WITH THE LOWEST AVERAGE PRICES IN AUGUST 2021</t>
  </si>
  <si>
    <t>River</t>
  </si>
  <si>
    <t>Year on Year %</t>
  </si>
  <si>
    <t>Month on Month %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</si>
</sst>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3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" fillId="0" borderId="0"/>
  </cellStyleXfs>
  <cellXfs count="85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164" fontId="3" fillId="0" borderId="2" xfId="8" applyFont="1" applyBorder="1" applyAlignment="1">
      <alignment horizontal="right" wrapText="1"/>
    </xf>
    <xf numFmtId="164" fontId="0" fillId="0" borderId="0" xfId="8" applyFont="1"/>
    <xf numFmtId="164" fontId="3" fillId="0" borderId="3" xfId="8" applyFont="1" applyBorder="1" applyAlignment="1">
      <alignment horizontal="right" wrapText="1"/>
    </xf>
    <xf numFmtId="165" fontId="3" fillId="0" borderId="2" xfId="8" applyNumberFormat="1" applyFont="1" applyBorder="1" applyAlignment="1">
      <alignment horizontal="right" wrapText="1"/>
    </xf>
    <xf numFmtId="165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2" fontId="24" fillId="0" borderId="2" xfId="12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0" fontId="26" fillId="2" borderId="1" xfId="2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17" fontId="26" fillId="2" borderId="1" xfId="1" applyNumberFormat="1" applyFont="1" applyFill="1" applyBorder="1" applyAlignment="1">
      <alignment horizontal="center"/>
    </xf>
    <xf numFmtId="17" fontId="27" fillId="2" borderId="1" xfId="1" applyNumberFormat="1" applyFont="1" applyFill="1" applyBorder="1" applyAlignment="1">
      <alignment horizontal="center"/>
    </xf>
    <xf numFmtId="0" fontId="28" fillId="3" borderId="0" xfId="0" applyFont="1" applyFill="1"/>
    <xf numFmtId="2" fontId="29" fillId="0" borderId="2" xfId="12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2" fontId="29" fillId="0" borderId="2" xfId="5" applyNumberFormat="1" applyFont="1" applyFill="1" applyBorder="1" applyAlignment="1">
      <alignment horizontal="right" wrapText="1"/>
    </xf>
    <xf numFmtId="2" fontId="30" fillId="0" borderId="2" xfId="3" applyNumberFormat="1" applyFont="1" applyFill="1" applyBorder="1" applyAlignment="1">
      <alignment horizontal="right" wrapText="1"/>
    </xf>
    <xf numFmtId="2" fontId="31" fillId="0" borderId="2" xfId="3" applyNumberFormat="1" applyFont="1" applyFill="1" applyBorder="1" applyAlignment="1">
      <alignment horizontal="right" wrapText="1"/>
    </xf>
    <xf numFmtId="2" fontId="30" fillId="0" borderId="2" xfId="5" applyNumberFormat="1" applyFont="1" applyFill="1" applyBorder="1" applyAlignment="1">
      <alignment horizontal="right" wrapText="1"/>
    </xf>
    <xf numFmtId="2" fontId="32" fillId="0" borderId="2" xfId="5" applyNumberFormat="1" applyFont="1" applyFill="1" applyBorder="1" applyAlignment="1">
      <alignment horizontal="right" wrapText="1"/>
    </xf>
    <xf numFmtId="2" fontId="3" fillId="0" borderId="2" xfId="14" applyNumberFormat="1" applyFont="1" applyFill="1" applyBorder="1" applyAlignment="1">
      <alignment horizontal="right" wrapText="1"/>
    </xf>
    <xf numFmtId="2" fontId="32" fillId="0" borderId="2" xfId="3" applyNumberFormat="1" applyFont="1" applyFill="1" applyBorder="1" applyAlignment="1">
      <alignment horizontal="right" wrapText="1"/>
    </xf>
    <xf numFmtId="43" fontId="3" fillId="0" borderId="2" xfId="8" applyNumberFormat="1" applyFont="1" applyFill="1" applyBorder="1" applyAlignment="1">
      <alignment horizontal="right" wrapText="1"/>
    </xf>
    <xf numFmtId="0" fontId="33" fillId="4" borderId="7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</cellXfs>
  <cellStyles count="15">
    <cellStyle name="Comma" xfId="8" builtinId="3"/>
    <cellStyle name="Normal" xfId="0" builtinId="0"/>
    <cellStyle name="Normal_SELECTED ENERGY" xfId="11"/>
    <cellStyle name="Normal_Selected Energy (Per State)" xfId="7"/>
    <cellStyle name="Normal_Sheet1" xfId="2"/>
    <cellStyle name="Normal_Sheet1 2" xfId="9"/>
    <cellStyle name="Normal_Sheet1 3" xfId="10"/>
    <cellStyle name="Normal_Sheet10" xfId="6"/>
    <cellStyle name="Normal_Sheet2" xfId="5"/>
    <cellStyle name="Normal_Sheet2 2" xfId="14"/>
    <cellStyle name="Normal_Sheet2_1" xfId="1"/>
    <cellStyle name="Normal_Sheet3" xfId="3"/>
    <cellStyle name="Normal_Sheet3 2" xfId="12"/>
    <cellStyle name="Normal_Sheet3 3" xfId="1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A54"/>
  <sheetViews>
    <sheetView tabSelected="1" zoomScale="110" zoomScaleNormal="110" workbookViewId="0">
      <pane xSplit="1" ySplit="4" topLeftCell="BO5" activePane="bottomRight" state="frozen"/>
      <selection pane="topRight" activeCell="B1" sqref="B1"/>
      <selection pane="bottomLeft" activeCell="A5" sqref="A5"/>
      <selection pane="bottomRight" activeCell="BZ7" sqref="BZ7"/>
    </sheetView>
  </sheetViews>
  <sheetFormatPr defaultRowHeight="1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74" max="74" width="10" bestFit="1" customWidth="1"/>
    <col min="78" max="78" width="12.85546875" bestFit="1" customWidth="1"/>
    <col min="79" max="79" width="16.5703125" bestFit="1" customWidth="1"/>
  </cols>
  <sheetData>
    <row r="3" spans="1:79" ht="20.25" customHeight="1">
      <c r="C3" s="13" t="s">
        <v>46</v>
      </c>
      <c r="BZ3" s="83" t="s">
        <v>50</v>
      </c>
      <c r="CA3" s="83" t="s">
        <v>51</v>
      </c>
    </row>
    <row r="4" spans="1:79" s="72" customFormat="1" ht="15" customHeight="1">
      <c r="A4" s="68" t="s">
        <v>5</v>
      </c>
      <c r="B4" s="69" t="s">
        <v>0</v>
      </c>
      <c r="C4" s="69" t="s">
        <v>1</v>
      </c>
      <c r="D4" s="70">
        <v>42186</v>
      </c>
      <c r="E4" s="70">
        <v>42217</v>
      </c>
      <c r="F4" s="70">
        <v>42248</v>
      </c>
      <c r="G4" s="70">
        <v>42278</v>
      </c>
      <c r="H4" s="70">
        <v>42309</v>
      </c>
      <c r="I4" s="70">
        <v>42339</v>
      </c>
      <c r="J4" s="70">
        <v>42370</v>
      </c>
      <c r="K4" s="70">
        <v>42401</v>
      </c>
      <c r="L4" s="70">
        <v>42430</v>
      </c>
      <c r="M4" s="70">
        <v>42461</v>
      </c>
      <c r="N4" s="70">
        <v>42491</v>
      </c>
      <c r="O4" s="70">
        <v>42522</v>
      </c>
      <c r="P4" s="70">
        <v>42552</v>
      </c>
      <c r="Q4" s="70">
        <v>42583</v>
      </c>
      <c r="R4" s="70">
        <v>42614</v>
      </c>
      <c r="S4" s="70">
        <v>42644</v>
      </c>
      <c r="T4" s="70">
        <v>42675</v>
      </c>
      <c r="U4" s="70">
        <v>42705</v>
      </c>
      <c r="V4" s="70">
        <v>42736</v>
      </c>
      <c r="W4" s="70">
        <v>42767</v>
      </c>
      <c r="X4" s="70">
        <v>42795</v>
      </c>
      <c r="Y4" s="70">
        <v>42826</v>
      </c>
      <c r="Z4" s="70">
        <v>42856</v>
      </c>
      <c r="AA4" s="70">
        <v>42887</v>
      </c>
      <c r="AB4" s="70">
        <v>42917</v>
      </c>
      <c r="AC4" s="70">
        <v>42948</v>
      </c>
      <c r="AD4" s="70">
        <v>42979</v>
      </c>
      <c r="AE4" s="70">
        <v>43009</v>
      </c>
      <c r="AF4" s="70">
        <v>43040</v>
      </c>
      <c r="AG4" s="70">
        <v>43070</v>
      </c>
      <c r="AH4" s="70">
        <v>43101</v>
      </c>
      <c r="AI4" s="70">
        <v>43132</v>
      </c>
      <c r="AJ4" s="70">
        <v>43160</v>
      </c>
      <c r="AK4" s="70">
        <v>43191</v>
      </c>
      <c r="AL4" s="70">
        <v>43221</v>
      </c>
      <c r="AM4" s="70">
        <v>43252</v>
      </c>
      <c r="AN4" s="70">
        <v>43282</v>
      </c>
      <c r="AO4" s="70">
        <v>43313</v>
      </c>
      <c r="AP4" s="70">
        <v>43344</v>
      </c>
      <c r="AQ4" s="70">
        <v>43374</v>
      </c>
      <c r="AR4" s="70">
        <v>43405</v>
      </c>
      <c r="AS4" s="70">
        <v>43435</v>
      </c>
      <c r="AT4" s="70">
        <v>43466</v>
      </c>
      <c r="AU4" s="70">
        <v>43497</v>
      </c>
      <c r="AV4" s="70">
        <v>43525</v>
      </c>
      <c r="AW4" s="70">
        <v>43556</v>
      </c>
      <c r="AX4" s="70">
        <v>43586</v>
      </c>
      <c r="AY4" s="70">
        <v>43617</v>
      </c>
      <c r="AZ4" s="70">
        <v>43647</v>
      </c>
      <c r="BA4" s="70">
        <v>43678</v>
      </c>
      <c r="BB4" s="70">
        <v>43709</v>
      </c>
      <c r="BC4" s="70">
        <v>43739</v>
      </c>
      <c r="BD4" s="70">
        <v>43770</v>
      </c>
      <c r="BE4" s="70">
        <v>43800</v>
      </c>
      <c r="BF4" s="70">
        <v>43831</v>
      </c>
      <c r="BG4" s="71">
        <v>43862</v>
      </c>
      <c r="BH4" s="71">
        <v>43891</v>
      </c>
      <c r="BI4" s="71">
        <v>43922</v>
      </c>
      <c r="BJ4" s="71">
        <v>43952</v>
      </c>
      <c r="BK4" s="71">
        <v>43983</v>
      </c>
      <c r="BL4" s="71">
        <v>44013</v>
      </c>
      <c r="BM4" s="71">
        <v>44044</v>
      </c>
      <c r="BN4" s="71">
        <v>44075</v>
      </c>
      <c r="BO4" s="71">
        <v>44105</v>
      </c>
      <c r="BP4" s="71">
        <v>44136</v>
      </c>
      <c r="BQ4" s="71">
        <v>44166</v>
      </c>
      <c r="BR4" s="71">
        <v>44197</v>
      </c>
      <c r="BS4" s="71">
        <v>44228</v>
      </c>
      <c r="BT4" s="71">
        <v>44256</v>
      </c>
      <c r="BU4" s="71">
        <v>44287</v>
      </c>
      <c r="BV4" s="71">
        <v>44317</v>
      </c>
      <c r="BW4" s="71">
        <v>44348</v>
      </c>
      <c r="BX4" s="71">
        <v>44378</v>
      </c>
      <c r="BY4" s="71">
        <v>44409</v>
      </c>
      <c r="BZ4" s="83"/>
      <c r="CA4" s="83"/>
    </row>
    <row r="5" spans="1:79" ht="15" customHeight="1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5">
        <v>379.16666666666669</v>
      </c>
      <c r="BQ5" s="67">
        <v>381.16</v>
      </c>
      <c r="BR5" s="73">
        <v>366.85185185185185</v>
      </c>
      <c r="BS5" s="75">
        <v>364.81481481481484</v>
      </c>
      <c r="BT5" s="76">
        <v>380.39215686274508</v>
      </c>
      <c r="BU5" s="81">
        <v>384.44444444444451</v>
      </c>
      <c r="BV5" s="78">
        <v>421.969696969697</v>
      </c>
      <c r="BW5" s="80">
        <v>413.334</v>
      </c>
      <c r="BX5" s="82">
        <v>444.79166666666657</v>
      </c>
      <c r="BY5" s="64">
        <v>419.4444444444444</v>
      </c>
      <c r="BZ5" s="84">
        <f>(BY5-BM5)/BM5*100</f>
        <v>11.125541125541117</v>
      </c>
      <c r="CA5" s="84">
        <f>(BY5-BX5)/BX5*100</f>
        <v>-5.6986729117876553</v>
      </c>
    </row>
    <row r="6" spans="1:79" ht="15" customHeight="1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5">
        <v>325</v>
      </c>
      <c r="BQ6" s="67">
        <v>330</v>
      </c>
      <c r="BR6" s="73">
        <v>366.66666666666703</v>
      </c>
      <c r="BS6" s="75">
        <v>350</v>
      </c>
      <c r="BT6" s="76">
        <v>333.33333333333337</v>
      </c>
      <c r="BU6" s="81">
        <v>250</v>
      </c>
      <c r="BV6" s="78">
        <v>305.33333333333297</v>
      </c>
      <c r="BW6" s="80">
        <v>333.33333333333331</v>
      </c>
      <c r="BX6" s="82">
        <v>425.66666666666703</v>
      </c>
      <c r="BY6" s="64">
        <v>450</v>
      </c>
      <c r="BZ6" s="84">
        <f t="shared" ref="BZ6:BZ16" si="0">(BY6-BM6)/BM6*100</f>
        <v>49.171270718231867</v>
      </c>
      <c r="CA6" s="84">
        <f t="shared" ref="CA6:CA16" si="1">(BY6-BX6)/BX6*100</f>
        <v>5.7165231010179216</v>
      </c>
    </row>
    <row r="7" spans="1:79" ht="15" customHeight="1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5">
        <v>323.33333333333337</v>
      </c>
      <c r="BQ7" s="64">
        <v>320</v>
      </c>
      <c r="BR7" s="73">
        <v>361.11111111111114</v>
      </c>
      <c r="BS7" s="75">
        <v>366.66666666666703</v>
      </c>
      <c r="BT7" s="76">
        <v>383.33333333333297</v>
      </c>
      <c r="BU7" s="81">
        <v>383.33333333333343</v>
      </c>
      <c r="BV7" s="78">
        <v>422.91666666666674</v>
      </c>
      <c r="BW7" s="80">
        <v>350</v>
      </c>
      <c r="BX7" s="82">
        <v>316.66666666666703</v>
      </c>
      <c r="BY7" s="64">
        <v>416.66666666666669</v>
      </c>
      <c r="BZ7" s="84">
        <f t="shared" si="0"/>
        <v>39.470013947001405</v>
      </c>
      <c r="CA7" s="84">
        <f t="shared" si="1"/>
        <v>31.578947368420906</v>
      </c>
    </row>
    <row r="8" spans="1:79" ht="15" customHeight="1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5">
        <v>334.61538461538464</v>
      </c>
      <c r="BQ8" s="64">
        <v>341.02564102564099</v>
      </c>
      <c r="BR8" s="73">
        <v>318.0555555555556</v>
      </c>
      <c r="BS8" s="75">
        <v>343.93939393939394</v>
      </c>
      <c r="BT8" s="76">
        <v>386.36363636363637</v>
      </c>
      <c r="BU8" s="81">
        <v>398.61111111111109</v>
      </c>
      <c r="BV8" s="78">
        <v>373.61111111111114</v>
      </c>
      <c r="BW8" s="80">
        <v>372.72727272727275</v>
      </c>
      <c r="BX8" s="82">
        <v>416.66666666666669</v>
      </c>
      <c r="BY8" s="64">
        <v>409.72222222222223</v>
      </c>
      <c r="BZ8" s="84">
        <f t="shared" si="0"/>
        <v>28.149435273675156</v>
      </c>
      <c r="CA8" s="84">
        <f t="shared" si="1"/>
        <v>-1.6666666666666698</v>
      </c>
    </row>
    <row r="9" spans="1:79" ht="15" customHeight="1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5">
        <v>337.77777777777777</v>
      </c>
      <c r="BQ9" s="64">
        <v>328.78787878787892</v>
      </c>
      <c r="BR9" s="73">
        <v>335.55555555555566</v>
      </c>
      <c r="BS9" s="75">
        <v>333.33333333333331</v>
      </c>
      <c r="BT9" s="76">
        <v>369.04761904761915</v>
      </c>
      <c r="BU9" s="81">
        <v>361.11111111111114</v>
      </c>
      <c r="BV9" s="78">
        <v>330.76923076923083</v>
      </c>
      <c r="BW9" s="80">
        <v>347.91499999999996</v>
      </c>
      <c r="BX9" s="82">
        <v>388.09523809523813</v>
      </c>
      <c r="BY9" s="64">
        <v>381.11111111111109</v>
      </c>
      <c r="BZ9" s="84">
        <f t="shared" si="0"/>
        <v>11.653645833333444</v>
      </c>
      <c r="CA9" s="84">
        <f t="shared" si="1"/>
        <v>-1.7995910020450052</v>
      </c>
    </row>
    <row r="10" spans="1:79" ht="15" customHeight="1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5">
        <v>383.33333333333297</v>
      </c>
      <c r="BQ10" s="64">
        <v>400</v>
      </c>
      <c r="BR10" s="3">
        <v>387.99375461404799</v>
      </c>
      <c r="BS10" s="75">
        <v>407.4074074074075</v>
      </c>
      <c r="BT10" s="76">
        <v>382.222222222222</v>
      </c>
      <c r="BU10" s="81">
        <v>383.33333333333337</v>
      </c>
      <c r="BV10" s="78">
        <v>404.76190476190476</v>
      </c>
      <c r="BW10" s="80">
        <v>422.22166666666664</v>
      </c>
      <c r="BX10" s="82">
        <v>397.91666666666669</v>
      </c>
      <c r="BY10" s="64">
        <v>385.41666666666703</v>
      </c>
      <c r="BZ10" s="84">
        <f t="shared" si="0"/>
        <v>15.625000000000094</v>
      </c>
      <c r="CA10" s="84">
        <f t="shared" si="1"/>
        <v>-3.1413612565444162</v>
      </c>
    </row>
    <row r="11" spans="1:79" ht="15" customHeight="1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5">
        <v>212.96296296296299</v>
      </c>
      <c r="BQ11" s="64">
        <v>235.95238095238099</v>
      </c>
      <c r="BR11" s="73">
        <v>244.04761904761907</v>
      </c>
      <c r="BS11" s="75">
        <v>206.94444444444449</v>
      </c>
      <c r="BT11" s="76">
        <v>250.00000000000003</v>
      </c>
      <c r="BU11" s="81">
        <v>255.71428571428601</v>
      </c>
      <c r="BV11" s="78">
        <v>251.11111111111114</v>
      </c>
      <c r="BW11" s="80">
        <v>224.36076923076922</v>
      </c>
      <c r="BX11" s="82">
        <v>241.66666666666671</v>
      </c>
      <c r="BY11" s="64">
        <v>255.55555555555557</v>
      </c>
      <c r="BZ11" s="84">
        <f t="shared" si="0"/>
        <v>-0.86206896551732026</v>
      </c>
      <c r="CA11" s="84">
        <f t="shared" si="1"/>
        <v>5.7471264367815955</v>
      </c>
    </row>
    <row r="12" spans="1:79" ht="15" customHeight="1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5">
        <v>429.16666666666663</v>
      </c>
      <c r="BQ12" s="64">
        <v>436.81481481481501</v>
      </c>
      <c r="BR12" s="73">
        <v>441.66666666666663</v>
      </c>
      <c r="BS12" s="75">
        <v>447.49999999999989</v>
      </c>
      <c r="BT12" s="76">
        <v>448.1481481481481</v>
      </c>
      <c r="BU12" s="81">
        <v>452.16666666666703</v>
      </c>
      <c r="BV12" s="78">
        <v>421.42857142857144</v>
      </c>
      <c r="BW12" s="80">
        <v>434.58375000000001</v>
      </c>
      <c r="BX12" s="82">
        <v>452.08333333333331</v>
      </c>
      <c r="BY12" s="64">
        <v>420.83333333333343</v>
      </c>
      <c r="BZ12" s="84">
        <f t="shared" si="0"/>
        <v>10.745614035087744</v>
      </c>
      <c r="CA12" s="84">
        <f t="shared" si="1"/>
        <v>-6.9124423963133399</v>
      </c>
    </row>
    <row r="13" spans="1:79" ht="15" customHeight="1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5">
        <v>355.55555555555566</v>
      </c>
      <c r="BQ13" s="64">
        <v>355.55555555555566</v>
      </c>
      <c r="BR13" s="73">
        <v>342.42424242424249</v>
      </c>
      <c r="BS13" s="75">
        <v>355.5555555555556</v>
      </c>
      <c r="BT13" s="76">
        <v>384.84848484848482</v>
      </c>
      <c r="BU13" s="81">
        <v>357.57575757575762</v>
      </c>
      <c r="BV13" s="78">
        <v>362.50000000000006</v>
      </c>
      <c r="BW13" s="80">
        <v>357.57454545454544</v>
      </c>
      <c r="BX13" s="82">
        <v>375.92592592592592</v>
      </c>
      <c r="BY13" s="64">
        <v>397.91666666666669</v>
      </c>
      <c r="BZ13" s="84">
        <f t="shared" si="0"/>
        <v>1.0938602681722354</v>
      </c>
      <c r="CA13" s="84">
        <f t="shared" si="1"/>
        <v>5.8497536945812865</v>
      </c>
    </row>
    <row r="14" spans="1:79" ht="15" customHeight="1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5">
        <v>395.83333333333337</v>
      </c>
      <c r="BQ14" s="64">
        <v>385.74074074074099</v>
      </c>
      <c r="BR14" s="73">
        <v>372.54901960784309</v>
      </c>
      <c r="BS14" s="75">
        <v>382.45614035087721</v>
      </c>
      <c r="BT14" s="76">
        <v>363.88888888888891</v>
      </c>
      <c r="BU14" s="81">
        <v>398.88888888888891</v>
      </c>
      <c r="BV14" s="78">
        <v>386.66666666666669</v>
      </c>
      <c r="BW14" s="80">
        <v>406.14052631578949</v>
      </c>
      <c r="BX14" s="82">
        <v>439.58333333333337</v>
      </c>
      <c r="BY14" s="64">
        <v>487.5</v>
      </c>
      <c r="BZ14" s="84">
        <f t="shared" si="0"/>
        <v>30.56740402737837</v>
      </c>
      <c r="CA14" s="84">
        <f t="shared" si="1"/>
        <v>10.90047393364928</v>
      </c>
    </row>
    <row r="15" spans="1:79" ht="15" customHeight="1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5">
        <v>328.8095238095238</v>
      </c>
      <c r="BQ15" s="64">
        <v>307.69230769230768</v>
      </c>
      <c r="BR15" s="73">
        <v>280.76923076923072</v>
      </c>
      <c r="BS15" s="75">
        <v>306.66666666666663</v>
      </c>
      <c r="BT15" s="76">
        <v>336.30555555555998</v>
      </c>
      <c r="BU15" s="81">
        <v>353.84615384615387</v>
      </c>
      <c r="BV15" s="78">
        <v>325.59523809523813</v>
      </c>
      <c r="BW15" s="80">
        <v>341.66769230769233</v>
      </c>
      <c r="BX15" s="82">
        <v>392.26190476190476</v>
      </c>
      <c r="BY15" s="64">
        <v>362.77777777777777</v>
      </c>
      <c r="BZ15" s="84">
        <f t="shared" si="0"/>
        <v>2.4916617618207813</v>
      </c>
      <c r="CA15" s="84">
        <f t="shared" si="1"/>
        <v>-7.5164390490642399</v>
      </c>
    </row>
    <row r="16" spans="1:79" ht="15" customHeight="1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5">
        <v>433.33333333333343</v>
      </c>
      <c r="BQ16" s="64">
        <v>425.83333333333337</v>
      </c>
      <c r="BR16" s="73">
        <v>400.00000000000006</v>
      </c>
      <c r="BS16" s="75">
        <v>435</v>
      </c>
      <c r="BT16" s="76">
        <v>450</v>
      </c>
      <c r="BU16" s="81">
        <v>468.33333333333337</v>
      </c>
      <c r="BV16" s="78">
        <v>477.08333333333337</v>
      </c>
      <c r="BW16" s="80">
        <v>478.33199999999999</v>
      </c>
      <c r="BX16" s="82">
        <v>520.83333333333337</v>
      </c>
      <c r="BY16" s="64">
        <v>489.16666666666703</v>
      </c>
      <c r="BZ16" s="84">
        <f t="shared" si="0"/>
        <v>23.023952095808465</v>
      </c>
      <c r="CA16" s="84">
        <f t="shared" si="1"/>
        <v>-6.0799999999999379</v>
      </c>
    </row>
    <row r="17" spans="1:79" ht="15" customHeight="1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5">
        <v>366.66666666666669</v>
      </c>
      <c r="BQ17" s="64">
        <v>383.33333333333331</v>
      </c>
      <c r="BR17" s="73">
        <v>360.71428571428578</v>
      </c>
      <c r="BS17" s="75">
        <v>361.90476190476198</v>
      </c>
      <c r="BT17" s="76">
        <v>332.77777777777789</v>
      </c>
      <c r="BU17" s="81">
        <v>398.61111111111109</v>
      </c>
      <c r="BV17" s="78">
        <v>384.52380952380952</v>
      </c>
      <c r="BW17" s="80">
        <v>397.62071428571431</v>
      </c>
      <c r="BX17" s="82">
        <v>411.5384615384616</v>
      </c>
      <c r="BY17" s="64">
        <v>420.2380952380953</v>
      </c>
      <c r="BZ17" s="84">
        <f>(BY17-BM17)/BM17*100</f>
        <v>10.58897243107771</v>
      </c>
      <c r="CA17" s="84">
        <f>(BY17-BX17)/BX17*100</f>
        <v>2.1139296840231401</v>
      </c>
    </row>
    <row r="18" spans="1:79" ht="15" customHeight="1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5">
        <v>333.33333333333343</v>
      </c>
      <c r="BQ18" s="64">
        <v>330.15873015873012</v>
      </c>
      <c r="BR18" s="73">
        <v>331.37254901960785</v>
      </c>
      <c r="BS18" s="75">
        <v>337.77777777777777</v>
      </c>
      <c r="BT18" s="76">
        <v>333.33333333333337</v>
      </c>
      <c r="BU18" s="81">
        <v>370.23809523809501</v>
      </c>
      <c r="BV18" s="78">
        <v>371.35416666666674</v>
      </c>
      <c r="BW18" s="80">
        <v>385.29529411764707</v>
      </c>
      <c r="BX18" s="82">
        <v>415.27777777777783</v>
      </c>
      <c r="BY18" s="64">
        <v>458.97435897435895</v>
      </c>
      <c r="BZ18" s="84">
        <f t="shared" ref="BZ18:BZ44" si="2">(BY18-BM18)/BM18*100</f>
        <v>36.931576710582235</v>
      </c>
      <c r="CA18" s="84">
        <f t="shared" ref="CA18:CA44" si="3">(BY18-BX18)/BX18*100</f>
        <v>10.522253666066355</v>
      </c>
    </row>
    <row r="19" spans="1:79" ht="15" customHeight="1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5">
        <v>374.40476190476187</v>
      </c>
      <c r="BQ19" s="64">
        <v>379.36507936507945</v>
      </c>
      <c r="BR19" s="73">
        <v>389.81481481481484</v>
      </c>
      <c r="BS19" s="75">
        <v>411.11111111111109</v>
      </c>
      <c r="BT19" s="76">
        <v>447.54901960784315</v>
      </c>
      <c r="BU19" s="81">
        <v>423.95833333333331</v>
      </c>
      <c r="BV19" s="78">
        <v>464.44444444444451</v>
      </c>
      <c r="BW19" s="80">
        <v>465.68764705882359</v>
      </c>
      <c r="BX19" s="82">
        <v>435.41666666666669</v>
      </c>
      <c r="BY19" s="64">
        <v>494.04761904761898</v>
      </c>
      <c r="BZ19" s="84">
        <f t="shared" si="2"/>
        <v>24.801520473463849</v>
      </c>
      <c r="CA19" s="84">
        <f t="shared" si="3"/>
        <v>13.465481886534498</v>
      </c>
    </row>
    <row r="20" spans="1:79" ht="15" customHeight="1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5">
        <v>351.85185185185196</v>
      </c>
      <c r="BQ20" s="64">
        <v>362.61904761904799</v>
      </c>
      <c r="BR20" s="73">
        <v>394.44444444444446</v>
      </c>
      <c r="BS20" s="75">
        <v>394.4444444444444</v>
      </c>
      <c r="BT20" s="76">
        <v>395.23809523809524</v>
      </c>
      <c r="BU20" s="81">
        <v>383.33333333333326</v>
      </c>
      <c r="BV20" s="78">
        <v>385.18518518518516</v>
      </c>
      <c r="BW20" s="80">
        <v>333.33307692307693</v>
      </c>
      <c r="BX20" s="82">
        <v>424.58333333333297</v>
      </c>
      <c r="BY20" s="64">
        <v>447.91666666666669</v>
      </c>
      <c r="BZ20" s="84">
        <f t="shared" si="2"/>
        <v>24.038461538461554</v>
      </c>
      <c r="CA20" s="84">
        <f t="shared" si="3"/>
        <v>5.4955839057900846</v>
      </c>
    </row>
    <row r="21" spans="1:79" ht="15" customHeight="1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5">
        <v>371.875</v>
      </c>
      <c r="BQ21" s="64">
        <v>372.5</v>
      </c>
      <c r="BR21" s="73">
        <v>365.90909090909088</v>
      </c>
      <c r="BS21" s="75">
        <v>369.29824561403512</v>
      </c>
      <c r="BT21" s="76">
        <v>398.61111111111114</v>
      </c>
      <c r="BU21" s="81">
        <v>380.30303030303025</v>
      </c>
      <c r="BV21" s="78">
        <v>369.99999999999989</v>
      </c>
      <c r="BW21" s="80">
        <v>396.73956521739132</v>
      </c>
      <c r="BX21" s="82">
        <v>408.77192982456143</v>
      </c>
      <c r="BY21" s="64">
        <v>414.13043478260863</v>
      </c>
      <c r="BZ21" s="84">
        <f t="shared" si="2"/>
        <v>9.4827586206896086</v>
      </c>
      <c r="CA21" s="84">
        <f t="shared" si="3"/>
        <v>1.3108788953162693</v>
      </c>
    </row>
    <row r="22" spans="1:79" ht="15" customHeight="1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5">
        <v>350</v>
      </c>
      <c r="BQ22" s="64">
        <v>345.00000000000011</v>
      </c>
      <c r="BR22" s="73">
        <v>321.42857142857139</v>
      </c>
      <c r="BS22" s="75">
        <v>345.00000000000011</v>
      </c>
      <c r="BT22" s="76">
        <v>350.00000000000006</v>
      </c>
      <c r="BU22" s="81">
        <v>328.33333333333343</v>
      </c>
      <c r="BV22" s="78">
        <v>326.1904761904762</v>
      </c>
      <c r="BW22" s="80">
        <v>401.04062499999998</v>
      </c>
      <c r="BX22" s="82">
        <v>457.40740740740699</v>
      </c>
      <c r="BY22" s="64">
        <v>366.66666666666674</v>
      </c>
      <c r="BZ22" s="84">
        <f t="shared" si="2"/>
        <v>3.5294117647057983</v>
      </c>
      <c r="CA22" s="84">
        <f t="shared" si="3"/>
        <v>-19.838056680161852</v>
      </c>
    </row>
    <row r="23" spans="1:79" ht="15" customHeight="1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5">
        <v>405.51851851851802</v>
      </c>
      <c r="BQ23" s="64">
        <v>379.74358974359001</v>
      </c>
      <c r="BR23" s="73">
        <v>379.82456140350877</v>
      </c>
      <c r="BS23" s="75">
        <v>369.74358974359001</v>
      </c>
      <c r="BT23" s="76">
        <v>340.27777777777789</v>
      </c>
      <c r="BU23" s="81">
        <v>347.27272727272702</v>
      </c>
      <c r="BV23" s="78">
        <v>384.72222222222234</v>
      </c>
      <c r="BW23" s="80">
        <v>343.33199999999999</v>
      </c>
      <c r="BX23" s="82">
        <v>423.33333333333297</v>
      </c>
      <c r="BY23" s="64">
        <v>350</v>
      </c>
      <c r="BZ23" s="84">
        <f t="shared" si="2"/>
        <v>6.7796610169490803</v>
      </c>
      <c r="CA23" s="84">
        <f t="shared" si="3"/>
        <v>-17.322834645669221</v>
      </c>
    </row>
    <row r="24" spans="1:79" ht="15" customHeight="1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5">
        <v>336.2745098039216</v>
      </c>
      <c r="BQ24" s="64">
        <v>356.41025641025601</v>
      </c>
      <c r="BR24" s="73">
        <v>380.95238095238102</v>
      </c>
      <c r="BS24" s="75">
        <v>406.41025641025647</v>
      </c>
      <c r="BT24" s="76">
        <v>384.75</v>
      </c>
      <c r="BU24" s="81">
        <v>393.33333333333297</v>
      </c>
      <c r="BV24" s="78">
        <v>332.40740740740739</v>
      </c>
      <c r="BW24" s="80">
        <v>350</v>
      </c>
      <c r="BX24" s="82">
        <v>340.625</v>
      </c>
      <c r="BY24" s="64">
        <v>340.625</v>
      </c>
      <c r="BZ24" s="84">
        <f t="shared" si="2"/>
        <v>-4.7031922525106458</v>
      </c>
      <c r="CA24" s="84">
        <f t="shared" si="3"/>
        <v>0</v>
      </c>
    </row>
    <row r="25" spans="1:79" ht="15" customHeight="1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5">
        <v>353.33333333333297</v>
      </c>
      <c r="BQ25" s="64">
        <v>340.51282051282101</v>
      </c>
      <c r="BR25" s="73">
        <v>326.1904761904762</v>
      </c>
      <c r="BS25" s="75">
        <v>320.51282051282061</v>
      </c>
      <c r="BT25" s="76">
        <v>318.33333333333337</v>
      </c>
      <c r="BU25" s="81">
        <v>332.72727272727298</v>
      </c>
      <c r="BV25" s="78">
        <v>345.23809523809524</v>
      </c>
      <c r="BW25" s="80">
        <v>312.22133333333329</v>
      </c>
      <c r="BX25" s="82">
        <v>364.58333333333337</v>
      </c>
      <c r="BY25" s="64">
        <v>322.91666666666674</v>
      </c>
      <c r="BZ25" s="84">
        <f t="shared" si="2"/>
        <v>-0.9146341463414791</v>
      </c>
      <c r="CA25" s="84">
        <f t="shared" si="3"/>
        <v>-11.428571428571416</v>
      </c>
    </row>
    <row r="26" spans="1:79" ht="15" customHeight="1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5">
        <v>398.1481481481481</v>
      </c>
      <c r="BQ26" s="64">
        <v>385.2941176470589</v>
      </c>
      <c r="BR26" s="73">
        <v>358.33333333333297</v>
      </c>
      <c r="BS26" s="75">
        <v>381.66666666666669</v>
      </c>
      <c r="BT26" s="76">
        <v>365.33333333333297</v>
      </c>
      <c r="BU26" s="81">
        <v>305.5555555555556</v>
      </c>
      <c r="BV26" s="78">
        <v>350.00000000000011</v>
      </c>
      <c r="BW26" s="80">
        <v>349.99799999999993</v>
      </c>
      <c r="BX26" s="82">
        <v>350.00000000000011</v>
      </c>
      <c r="BY26" s="64">
        <v>350.00000000000011</v>
      </c>
      <c r="BZ26" s="84">
        <f t="shared" si="2"/>
        <v>19.757852254781689</v>
      </c>
      <c r="CA26" s="84">
        <f t="shared" si="3"/>
        <v>0</v>
      </c>
    </row>
    <row r="27" spans="1:79" ht="15" customHeight="1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5">
        <v>335.29411764705884</v>
      </c>
      <c r="BQ27" s="64">
        <v>330.39215686274514</v>
      </c>
      <c r="BR27" s="73">
        <v>330.39215686274514</v>
      </c>
      <c r="BS27" s="75">
        <v>329.16666666666669</v>
      </c>
      <c r="BT27" s="76">
        <v>338.88888888888891</v>
      </c>
      <c r="BU27" s="81">
        <v>345.83333333333337</v>
      </c>
      <c r="BV27" s="78">
        <v>355.5555555555556</v>
      </c>
      <c r="BW27" s="80">
        <v>375</v>
      </c>
      <c r="BX27" s="82">
        <v>396.15384615384625</v>
      </c>
      <c r="BY27" s="64">
        <v>406.54166666666703</v>
      </c>
      <c r="BZ27" s="84">
        <f t="shared" si="2"/>
        <v>7.9314159292035322</v>
      </c>
      <c r="CA27" s="84">
        <f t="shared" si="3"/>
        <v>2.6221682847897112</v>
      </c>
    </row>
    <row r="28" spans="1:79" ht="15" customHeight="1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5">
        <v>322.22222222222223</v>
      </c>
      <c r="BQ28" s="64">
        <v>338.33333333333297</v>
      </c>
      <c r="BR28" s="73">
        <v>358.33333333333297</v>
      </c>
      <c r="BS28" s="75">
        <v>349.79166666666703</v>
      </c>
      <c r="BT28" s="76">
        <v>348.4848484848485</v>
      </c>
      <c r="BU28" s="81">
        <v>315.47619047619048</v>
      </c>
      <c r="BV28" s="78">
        <v>364.58333333333331</v>
      </c>
      <c r="BW28" s="80">
        <v>344.44555555555559</v>
      </c>
      <c r="BX28" s="82">
        <v>400</v>
      </c>
      <c r="BY28" s="64">
        <v>449.16666666666669</v>
      </c>
      <c r="BZ28" s="84">
        <f t="shared" si="2"/>
        <v>38.205128205128212</v>
      </c>
      <c r="CA28" s="84">
        <f t="shared" si="3"/>
        <v>12.291666666666671</v>
      </c>
    </row>
    <row r="29" spans="1:79" ht="15" customHeight="1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5">
        <v>352.49999999999994</v>
      </c>
      <c r="BQ29" s="64">
        <v>357.77777777777777</v>
      </c>
      <c r="BR29" s="73">
        <v>402.66666666666703</v>
      </c>
      <c r="BS29" s="75">
        <v>388.33333333333297</v>
      </c>
      <c r="BT29" s="76">
        <v>350.00000000000006</v>
      </c>
      <c r="BU29" s="81">
        <v>355</v>
      </c>
      <c r="BV29" s="78">
        <v>353.17460317460325</v>
      </c>
      <c r="BW29" s="80">
        <v>366.66666666666669</v>
      </c>
      <c r="BX29" s="82">
        <v>371.92982456140345</v>
      </c>
      <c r="BY29" s="64">
        <v>444.04761904761898</v>
      </c>
      <c r="BZ29" s="84">
        <f t="shared" si="2"/>
        <v>24.644945697577278</v>
      </c>
      <c r="CA29" s="84">
        <f t="shared" si="3"/>
        <v>19.390161725067387</v>
      </c>
    </row>
    <row r="30" spans="1:79" ht="15" customHeight="1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5">
        <v>366.66666666666657</v>
      </c>
      <c r="BQ30" s="64">
        <v>360.60606060606057</v>
      </c>
      <c r="BR30" s="73">
        <v>355.55555555555549</v>
      </c>
      <c r="BS30" s="75">
        <v>343.0555555555556</v>
      </c>
      <c r="BT30" s="76">
        <v>358.71794871794901</v>
      </c>
      <c r="BU30" s="81">
        <v>375.64102564102569</v>
      </c>
      <c r="BV30" s="78">
        <v>340.85185185185185</v>
      </c>
      <c r="BW30" s="80">
        <v>393.5884615384615</v>
      </c>
      <c r="BX30" s="82">
        <v>440</v>
      </c>
      <c r="BY30" s="64">
        <v>407.14285714285722</v>
      </c>
      <c r="BZ30" s="84">
        <f t="shared" si="2"/>
        <v>13.18257032542749</v>
      </c>
      <c r="CA30" s="84">
        <f t="shared" si="3"/>
        <v>-7.4675324675324495</v>
      </c>
    </row>
    <row r="31" spans="1:79" ht="15" customHeight="1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5">
        <v>316.66666666666669</v>
      </c>
      <c r="BQ31" s="64">
        <v>327.77777777777783</v>
      </c>
      <c r="BR31" s="73">
        <v>300.00000000000006</v>
      </c>
      <c r="BS31" s="75">
        <v>316.66666666666669</v>
      </c>
      <c r="BT31" s="76">
        <v>339.58333333333343</v>
      </c>
      <c r="BU31" s="81">
        <v>315.15151515151524</v>
      </c>
      <c r="BV31" s="78">
        <v>312.50000000000006</v>
      </c>
      <c r="BW31" s="80">
        <v>347.72727272727275</v>
      </c>
      <c r="BX31" s="82">
        <v>338.63636363636363</v>
      </c>
      <c r="BY31" s="64">
        <v>380.30303030303037</v>
      </c>
      <c r="BZ31" s="84">
        <f t="shared" si="2"/>
        <v>8.9173356476458157</v>
      </c>
      <c r="CA31" s="84">
        <f t="shared" si="3"/>
        <v>12.30425055928414</v>
      </c>
    </row>
    <row r="32" spans="1:79" ht="15" customHeight="1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5">
        <v>341.11111111111114</v>
      </c>
      <c r="BQ32" s="64">
        <v>337.77777777777777</v>
      </c>
      <c r="BR32" s="73">
        <v>346.66666666666669</v>
      </c>
      <c r="BS32" s="75">
        <v>345.83333333333343</v>
      </c>
      <c r="BT32" s="76">
        <v>351.1904761904762</v>
      </c>
      <c r="BU32" s="81">
        <v>364.58333333333331</v>
      </c>
      <c r="BV32" s="78">
        <v>347.22222222222229</v>
      </c>
      <c r="BW32" s="80">
        <v>362.22066666666666</v>
      </c>
      <c r="BX32" s="82">
        <v>377.77777777777783</v>
      </c>
      <c r="BY32" s="64">
        <v>402.29166666666703</v>
      </c>
      <c r="BZ32" s="84">
        <f t="shared" si="2"/>
        <v>18.410377358490638</v>
      </c>
      <c r="CA32" s="84">
        <f t="shared" si="3"/>
        <v>6.4889705882353752</v>
      </c>
    </row>
    <row r="33" spans="1:79" ht="15" customHeight="1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5">
        <v>333.33333333333337</v>
      </c>
      <c r="BQ33" s="64">
        <v>327.77777777777777</v>
      </c>
      <c r="BR33" s="73">
        <v>346.875</v>
      </c>
      <c r="BS33" s="75">
        <v>335.41666666666669</v>
      </c>
      <c r="BT33" s="76">
        <v>340.19607843137254</v>
      </c>
      <c r="BU33" s="81">
        <v>367.85714285714283</v>
      </c>
      <c r="BV33" s="78">
        <v>344.4444444444444</v>
      </c>
      <c r="BW33" s="80">
        <v>333.33083333333326</v>
      </c>
      <c r="BX33" s="82">
        <v>341.66666666666669</v>
      </c>
      <c r="BY33" s="64">
        <v>375.64102564102569</v>
      </c>
      <c r="BZ33" s="84">
        <f t="shared" si="2"/>
        <v>14.118792599805246</v>
      </c>
      <c r="CA33" s="84">
        <f t="shared" si="3"/>
        <v>9.94371482176361</v>
      </c>
    </row>
    <row r="34" spans="1:79" ht="15" customHeight="1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5">
        <v>367.70833333333297</v>
      </c>
      <c r="BQ34" s="64">
        <v>354.31372549019602</v>
      </c>
      <c r="BR34" s="73">
        <v>345.37037037037038</v>
      </c>
      <c r="BS34" s="75">
        <v>351.19047619047626</v>
      </c>
      <c r="BT34" s="76">
        <v>326.85185185185185</v>
      </c>
      <c r="BU34" s="81">
        <v>349.12280701754378</v>
      </c>
      <c r="BV34" s="78">
        <v>376.66666666666703</v>
      </c>
      <c r="BW34" s="80">
        <v>360.83299999999997</v>
      </c>
      <c r="BX34" s="82">
        <v>376.66666666666674</v>
      </c>
      <c r="BY34" s="64">
        <v>325</v>
      </c>
      <c r="BZ34" s="84">
        <f t="shared" si="2"/>
        <v>-3.8978494623655444</v>
      </c>
      <c r="CA34" s="84">
        <f t="shared" si="3"/>
        <v>-13.716814159292054</v>
      </c>
    </row>
    <row r="35" spans="1:79" ht="15" customHeight="1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5">
        <v>317.85714285714295</v>
      </c>
      <c r="BQ35" s="64">
        <v>317.59259259259261</v>
      </c>
      <c r="BR35" s="73">
        <v>356.5625</v>
      </c>
      <c r="BS35" s="75">
        <v>334.76190476190499</v>
      </c>
      <c r="BT35" s="76">
        <v>331.57894736842104</v>
      </c>
      <c r="BU35" s="81">
        <v>322.22222222222229</v>
      </c>
      <c r="BV35" s="78">
        <v>332.35294117647061</v>
      </c>
      <c r="BW35" s="80">
        <v>341.66499999999996</v>
      </c>
      <c r="BX35" s="82">
        <v>365.8333333333332</v>
      </c>
      <c r="BY35" s="64">
        <v>384.375</v>
      </c>
      <c r="BZ35" s="84">
        <f t="shared" si="2"/>
        <v>27.73076923076923</v>
      </c>
      <c r="CA35" s="84">
        <f t="shared" si="3"/>
        <v>5.068337129840585</v>
      </c>
    </row>
    <row r="36" spans="1:79" ht="15" customHeight="1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5">
        <v>366.66666666666669</v>
      </c>
      <c r="BQ36" s="64">
        <v>357.14285714285722</v>
      </c>
      <c r="BR36" s="73">
        <v>360.41666666666663</v>
      </c>
      <c r="BS36" s="75">
        <v>361.66666666666674</v>
      </c>
      <c r="BT36" s="76">
        <v>392.59259259259261</v>
      </c>
      <c r="BU36" s="81">
        <v>392.59259259259261</v>
      </c>
      <c r="BV36" s="78">
        <v>391.66666666666669</v>
      </c>
      <c r="BW36" s="80">
        <v>396.29777777777781</v>
      </c>
      <c r="BX36" s="82">
        <v>420.83333333333331</v>
      </c>
      <c r="BY36" s="64">
        <v>422.22222222222223</v>
      </c>
      <c r="BZ36" s="84">
        <f t="shared" si="2"/>
        <v>16.743471582181147</v>
      </c>
      <c r="CA36" s="84">
        <f t="shared" si="3"/>
        <v>0.33003300330033608</v>
      </c>
    </row>
    <row r="37" spans="1:79" ht="15" customHeight="1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5">
        <v>283.33333333333331</v>
      </c>
      <c r="BQ37" s="64">
        <v>302.03703703703701</v>
      </c>
      <c r="BR37" s="73">
        <v>274.56140350877195</v>
      </c>
      <c r="BS37" s="75">
        <v>309.64912280701799</v>
      </c>
      <c r="BT37" s="76">
        <v>325.87301587301602</v>
      </c>
      <c r="BU37" s="81">
        <v>357.89473684210498</v>
      </c>
      <c r="BV37" s="78">
        <v>307.01754385964921</v>
      </c>
      <c r="BW37" s="80">
        <v>352.10421052631602</v>
      </c>
      <c r="BX37" s="82">
        <v>400.79365079365101</v>
      </c>
      <c r="BY37" s="64">
        <v>385.71428571428601</v>
      </c>
      <c r="BZ37" s="84">
        <f t="shared" si="2"/>
        <v>30.01605136436606</v>
      </c>
      <c r="CA37" s="84">
        <f t="shared" si="3"/>
        <v>-3.7623762376237413</v>
      </c>
    </row>
    <row r="38" spans="1:79" ht="15" customHeight="1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5">
        <v>347.61904761904799</v>
      </c>
      <c r="BQ38" s="64">
        <v>350</v>
      </c>
      <c r="BR38" s="73">
        <v>321.66666666666674</v>
      </c>
      <c r="BS38" s="75">
        <v>350.00000000000011</v>
      </c>
      <c r="BT38" s="76">
        <v>333.33333333333343</v>
      </c>
      <c r="BU38" s="81">
        <v>333.33333333333343</v>
      </c>
      <c r="BV38" s="78">
        <v>369.04761904761915</v>
      </c>
      <c r="BW38" s="80">
        <v>358.33333333333331</v>
      </c>
      <c r="BX38" s="82">
        <v>395.83333333333337</v>
      </c>
      <c r="BY38" s="64">
        <v>375.00000000000006</v>
      </c>
      <c r="BZ38" s="84">
        <f t="shared" si="2"/>
        <v>-3.4334763948496811</v>
      </c>
      <c r="CA38" s="84">
        <f t="shared" si="3"/>
        <v>-5.2631578947368372</v>
      </c>
    </row>
    <row r="39" spans="1:79" ht="15" customHeight="1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5">
        <v>411.51515151515201</v>
      </c>
      <c r="BQ39" s="64">
        <v>423.33333333333297</v>
      </c>
      <c r="BR39" s="73">
        <v>430</v>
      </c>
      <c r="BS39" s="75">
        <v>448.33333333333331</v>
      </c>
      <c r="BT39" s="76">
        <v>466.66666666666663</v>
      </c>
      <c r="BU39" s="81">
        <v>478.88888888888903</v>
      </c>
      <c r="BV39" s="78">
        <v>437.03703703703707</v>
      </c>
      <c r="BW39" s="80">
        <v>488.334</v>
      </c>
      <c r="BX39" s="82">
        <v>491.66666666666669</v>
      </c>
      <c r="BY39" s="64">
        <v>477.08333333333337</v>
      </c>
      <c r="BZ39" s="84">
        <f t="shared" si="2"/>
        <v>22.120307167235392</v>
      </c>
      <c r="CA39" s="84">
        <f t="shared" si="3"/>
        <v>-2.9661016949152503</v>
      </c>
    </row>
    <row r="40" spans="1:79" ht="15" customHeight="1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5">
        <v>376.66666666666669</v>
      </c>
      <c r="BQ40" s="64">
        <v>359.277777777778</v>
      </c>
      <c r="BR40" s="73">
        <v>318.33333333333337</v>
      </c>
      <c r="BS40" s="75">
        <v>297.277777777778</v>
      </c>
      <c r="BT40" s="76">
        <v>296.4285714285715</v>
      </c>
      <c r="BU40" s="81">
        <v>290.27777777777783</v>
      </c>
      <c r="BV40" s="78">
        <v>298.14814814814798</v>
      </c>
      <c r="BW40" s="80">
        <v>349.99699999999996</v>
      </c>
      <c r="BX40" s="82">
        <v>396.42857142857201</v>
      </c>
      <c r="BY40" s="64">
        <v>348.48484848484856</v>
      </c>
      <c r="BZ40" s="84">
        <f t="shared" si="2"/>
        <v>-10.068426197458438</v>
      </c>
      <c r="CA40" s="84">
        <f t="shared" si="3"/>
        <v>-12.093912093912206</v>
      </c>
    </row>
    <row r="41" spans="1:79" ht="15" customHeight="1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5">
        <v>355.555555555556</v>
      </c>
      <c r="BQ41" s="64">
        <v>325.64102564102598</v>
      </c>
      <c r="BR41" s="73">
        <v>296.15384615384613</v>
      </c>
      <c r="BS41" s="75">
        <v>305.12820512820514</v>
      </c>
      <c r="BT41" s="76">
        <v>333.33333333333337</v>
      </c>
      <c r="BU41" s="81">
        <v>344.28571428571399</v>
      </c>
      <c r="BV41" s="78">
        <v>321.42857142857144</v>
      </c>
      <c r="BW41" s="80">
        <v>312.74294117647054</v>
      </c>
      <c r="BX41" s="82">
        <v>343.75000000000006</v>
      </c>
      <c r="BY41" s="64">
        <v>375.64102564102564</v>
      </c>
      <c r="BZ41" s="84">
        <f t="shared" si="2"/>
        <v>31.547440885962079</v>
      </c>
      <c r="CA41" s="84">
        <f t="shared" si="3"/>
        <v>9.2773892773892577</v>
      </c>
    </row>
    <row r="42" spans="1:79" ht="15" customHeight="1">
      <c r="A42" s="11" t="s">
        <v>43</v>
      </c>
      <c r="D42" s="3">
        <f>AVERAGE(D5:D41)</f>
        <v>197.62728863684578</v>
      </c>
      <c r="E42" s="3">
        <f t="shared" ref="E42:S42" si="4">AVERAGE(E5:E41)</f>
        <v>212.55307422220611</v>
      </c>
      <c r="F42" s="3">
        <f t="shared" si="4"/>
        <v>238.3589758187799</v>
      </c>
      <c r="G42" s="3">
        <f t="shared" si="4"/>
        <v>226.45402671381945</v>
      </c>
      <c r="H42" s="3">
        <f t="shared" si="4"/>
        <v>229.42245181842634</v>
      </c>
      <c r="I42" s="3">
        <f t="shared" si="4"/>
        <v>261.17735002175823</v>
      </c>
      <c r="J42" s="3">
        <f t="shared" si="4"/>
        <v>224.57011306482127</v>
      </c>
      <c r="K42" s="3">
        <f t="shared" si="4"/>
        <v>268.32523549426679</v>
      </c>
      <c r="L42" s="3">
        <f t="shared" si="4"/>
        <v>223.34253871087483</v>
      </c>
      <c r="M42" s="3">
        <f t="shared" si="4"/>
        <v>223.25905208107159</v>
      </c>
      <c r="N42" s="3">
        <f t="shared" si="4"/>
        <v>232.41550092049363</v>
      </c>
      <c r="O42" s="3">
        <f t="shared" si="4"/>
        <v>237.48755604718679</v>
      </c>
      <c r="P42" s="3">
        <f t="shared" si="4"/>
        <v>310.28945469225954</v>
      </c>
      <c r="Q42" s="3">
        <f t="shared" si="4"/>
        <v>298.19022641971549</v>
      </c>
      <c r="R42" s="3">
        <f t="shared" si="4"/>
        <v>288.67638622994656</v>
      </c>
      <c r="S42" s="3">
        <f t="shared" si="4"/>
        <v>292.72740742923384</v>
      </c>
      <c r="T42" s="3">
        <f t="shared" ref="T42:U42" si="5">AVERAGE(T5:T41)</f>
        <v>282.85780780556325</v>
      </c>
      <c r="U42" s="3">
        <f t="shared" si="5"/>
        <v>231.85411668664375</v>
      </c>
      <c r="V42" s="3">
        <f t="shared" ref="V42:W42" si="6">AVERAGE(V5:V41)</f>
        <v>433.84335637625111</v>
      </c>
      <c r="W42" s="3">
        <f t="shared" si="6"/>
        <v>352.41508445068825</v>
      </c>
      <c r="X42" s="3">
        <f t="shared" ref="X42:AC42" si="7">AVERAGE(X5:X41)</f>
        <v>311.55726258977035</v>
      </c>
      <c r="Y42" s="3">
        <f t="shared" si="7"/>
        <v>280.79944860091922</v>
      </c>
      <c r="Z42" s="3">
        <f t="shared" si="7"/>
        <v>303.29005637119678</v>
      </c>
      <c r="AA42" s="3">
        <f t="shared" si="7"/>
        <v>287.26691566397443</v>
      </c>
      <c r="AB42" s="3">
        <f t="shared" si="7"/>
        <v>280.49025262260568</v>
      </c>
      <c r="AC42" s="3">
        <f t="shared" si="7"/>
        <v>225.52148480140008</v>
      </c>
      <c r="AD42" s="3">
        <f t="shared" ref="AD42:AE42" si="8">AVERAGE(AD5:AD41)</f>
        <v>264.4833298333686</v>
      </c>
      <c r="AE42" s="3">
        <f t="shared" si="8"/>
        <v>273.44180291606767</v>
      </c>
      <c r="AF42" s="3">
        <f t="shared" ref="AF42:AG42" si="9">AVERAGE(AF5:AF41)</f>
        <v>267.13534806791347</v>
      </c>
      <c r="AG42" s="3">
        <f t="shared" si="9"/>
        <v>290.62803779715546</v>
      </c>
      <c r="AH42" s="3">
        <f t="shared" ref="AH42:AI42" si="10">AVERAGE(AH5:AH41)</f>
        <v>288.84822977687963</v>
      </c>
      <c r="AI42" s="3">
        <f t="shared" si="10"/>
        <v>288.56953546543906</v>
      </c>
      <c r="AJ42" s="3">
        <f t="shared" ref="AJ42:AK42" si="11">AVERAGE(AJ5:AJ41)</f>
        <v>268.98875608678247</v>
      </c>
      <c r="AK42" s="14">
        <f t="shared" si="11"/>
        <v>278.48685788661533</v>
      </c>
      <c r="AL42" s="14">
        <f t="shared" ref="AL42:AM42" si="12">AVERAGE(AL5:AL41)</f>
        <v>280.28823544900428</v>
      </c>
      <c r="AM42" s="14">
        <f t="shared" si="12"/>
        <v>279.67266749944201</v>
      </c>
      <c r="AN42" s="14">
        <f t="shared" ref="AN42:AO42" si="13">AVERAGE(AN5:AN41)</f>
        <v>276.86975387674812</v>
      </c>
      <c r="AO42" s="14">
        <f t="shared" si="13"/>
        <v>288.74919111688871</v>
      </c>
      <c r="AP42" s="14">
        <f t="shared" ref="AP42:AQ42" si="14">AVERAGE(AP5:AP41)</f>
        <v>297.27847712801929</v>
      </c>
      <c r="AQ42" s="14">
        <f t="shared" si="14"/>
        <v>315.55577289720515</v>
      </c>
      <c r="AR42" s="14">
        <f t="shared" ref="AR42:AS42" si="15">AVERAGE(AR5:AR41)</f>
        <v>298.32423361643401</v>
      </c>
      <c r="AS42" s="14">
        <f t="shared" si="15"/>
        <v>290.73624070475944</v>
      </c>
      <c r="AT42" s="14">
        <f t="shared" ref="AT42:AW42" si="16">AVERAGE(AT5:AT41)</f>
        <v>306.2789637270306</v>
      </c>
      <c r="AU42" s="14">
        <f t="shared" si="16"/>
        <v>305.43724952611018</v>
      </c>
      <c r="AV42" s="14">
        <f t="shared" si="16"/>
        <v>303.93609741206836</v>
      </c>
      <c r="AW42" s="14">
        <f t="shared" si="16"/>
        <v>316.2647854490254</v>
      </c>
      <c r="AX42" s="14">
        <f t="shared" ref="AX42:AY42" si="17">AVERAGE(AX5:AX41)</f>
        <v>315.90534698055126</v>
      </c>
      <c r="AY42" s="14">
        <f t="shared" si="17"/>
        <v>316.42766967263879</v>
      </c>
      <c r="AZ42" s="14">
        <f t="shared" ref="AZ42:BA42" si="18">AVERAGE(AZ5:AZ41)</f>
        <v>316.02937069539928</v>
      </c>
      <c r="BA42" s="14">
        <f t="shared" si="18"/>
        <v>322.64</v>
      </c>
      <c r="BB42" s="14">
        <f t="shared" ref="BB42:BG42" si="19">AVERAGE(BB5:BB41)</f>
        <v>318.45888278589518</v>
      </c>
      <c r="BC42" s="14">
        <f t="shared" si="19"/>
        <v>324.71661936282709</v>
      </c>
      <c r="BD42" s="14">
        <f t="shared" si="19"/>
        <v>317.54103364193884</v>
      </c>
      <c r="BE42" s="14">
        <f t="shared" si="19"/>
        <v>320.58732528626683</v>
      </c>
      <c r="BF42" s="14">
        <f t="shared" si="19"/>
        <v>323.66282025647359</v>
      </c>
      <c r="BG42" s="14">
        <f t="shared" si="19"/>
        <v>326.93488956237735</v>
      </c>
      <c r="BH42" s="14">
        <f t="shared" ref="BH42:BJ42" si="20">AVERAGE(BH5:BH41)</f>
        <v>334.16243177878312</v>
      </c>
      <c r="BI42" s="14">
        <f t="shared" si="20"/>
        <v>342.32891891891899</v>
      </c>
      <c r="BJ42" s="14">
        <f t="shared" si="20"/>
        <v>333.38554558103789</v>
      </c>
      <c r="BK42" s="14">
        <f t="shared" ref="BK42:BL42" si="21">AVERAGE(BK5:BK41)</f>
        <v>334.07544010496792</v>
      </c>
      <c r="BL42" s="14">
        <f t="shared" si="21"/>
        <v>335.54346350933901</v>
      </c>
      <c r="BM42" s="14">
        <f t="shared" ref="BM42:BN42" si="22">AVERAGE(BM5:BM41)</f>
        <v>346.53415247795039</v>
      </c>
      <c r="BN42" s="14">
        <f t="shared" si="22"/>
        <v>347.97824652140508</v>
      </c>
      <c r="BO42" s="14">
        <f t="shared" ref="BO42:BP42" si="23">AVERAGE(BO5:BO41)</f>
        <v>352.93048147653406</v>
      </c>
      <c r="BP42" s="14">
        <f t="shared" si="23"/>
        <v>353.3786489227665</v>
      </c>
      <c r="BQ42" s="14">
        <f t="shared" ref="BQ42:BT42" si="24">AVERAGE(BQ5:BQ41)</f>
        <v>352.79136861136845</v>
      </c>
      <c r="BR42" s="14">
        <f t="shared" si="24"/>
        <v>350.54675534771684</v>
      </c>
      <c r="BS42" s="14">
        <f t="shared" si="24"/>
        <v>355.79528305186199</v>
      </c>
      <c r="BT42" s="14">
        <f t="shared" si="24"/>
        <v>361.29208234084416</v>
      </c>
      <c r="BU42" s="14">
        <f t="shared" ref="BU42:BX42" si="25">AVERAGE(BU5:BU41)</f>
        <v>362.68067996357479</v>
      </c>
      <c r="BV42" s="14">
        <f t="shared" si="25"/>
        <v>363.50026691183808</v>
      </c>
      <c r="BW42" s="14">
        <f t="shared" si="25"/>
        <v>370.29041976415976</v>
      </c>
      <c r="BX42" s="14">
        <f t="shared" si="25"/>
        <v>397.34230665809611</v>
      </c>
      <c r="BY42" s="14">
        <f t="shared" ref="BY42" si="26">AVERAGE(BY5:BY41)</f>
        <v>400.00761801848768</v>
      </c>
      <c r="BZ42" s="84">
        <f t="shared" si="2"/>
        <v>15.430936650303103</v>
      </c>
      <c r="CA42" s="84">
        <f t="shared" si="3"/>
        <v>0.67078469010978203</v>
      </c>
    </row>
    <row r="43" spans="1:79" ht="15" customHeight="1">
      <c r="A43" s="11" t="s">
        <v>44</v>
      </c>
      <c r="E43" s="14">
        <f>E42/D42*100-100</f>
        <v>7.5524922131515524</v>
      </c>
      <c r="F43" s="14">
        <f t="shared" ref="F43:AS43" si="27">F42/E42*100-100</f>
        <v>12.140921363290147</v>
      </c>
      <c r="G43" s="14">
        <f t="shared" si="27"/>
        <v>-4.9945461730845722</v>
      </c>
      <c r="H43" s="14">
        <f t="shared" si="27"/>
        <v>1.3108290224215011</v>
      </c>
      <c r="I43" s="14">
        <f t="shared" si="27"/>
        <v>13.841233912217078</v>
      </c>
      <c r="J43" s="14">
        <f t="shared" si="27"/>
        <v>-14.01623722496889</v>
      </c>
      <c r="K43" s="14">
        <f t="shared" si="27"/>
        <v>19.483947276998421</v>
      </c>
      <c r="L43" s="14">
        <f t="shared" si="27"/>
        <v>-16.764243847781174</v>
      </c>
      <c r="M43" s="14">
        <f t="shared" si="27"/>
        <v>-3.738053229139382E-2</v>
      </c>
      <c r="N43" s="14">
        <f t="shared" si="27"/>
        <v>4.1012665574236422</v>
      </c>
      <c r="O43" s="14">
        <f t="shared" si="27"/>
        <v>2.1823222231757313</v>
      </c>
      <c r="P43" s="14">
        <f t="shared" si="27"/>
        <v>30.655037197236396</v>
      </c>
      <c r="Q43" s="14">
        <f t="shared" si="27"/>
        <v>-3.8993359553723366</v>
      </c>
      <c r="R43" s="14">
        <f t="shared" si="27"/>
        <v>-3.1905271691828716</v>
      </c>
      <c r="S43" s="14">
        <f t="shared" si="27"/>
        <v>1.4033088234866682</v>
      </c>
      <c r="T43" s="14">
        <f t="shared" si="27"/>
        <v>-3.3716008044298036</v>
      </c>
      <c r="U43" s="14">
        <f t="shared" si="27"/>
        <v>-18.031565582230456</v>
      </c>
      <c r="V43" s="14">
        <f t="shared" si="27"/>
        <v>87.119108591287386</v>
      </c>
      <c r="W43" s="14">
        <f t="shared" si="27"/>
        <v>-18.769048950226193</v>
      </c>
      <c r="X43" s="14">
        <f t="shared" si="27"/>
        <v>-11.59366430770217</v>
      </c>
      <c r="Y43" s="14">
        <f t="shared" si="27"/>
        <v>-9.8722827814000169</v>
      </c>
      <c r="Z43" s="14">
        <f t="shared" si="27"/>
        <v>8.0094914296793718</v>
      </c>
      <c r="AA43" s="14">
        <f t="shared" si="27"/>
        <v>-5.2831078271856029</v>
      </c>
      <c r="AB43" s="14">
        <f t="shared" si="27"/>
        <v>-2.3590127062510788</v>
      </c>
      <c r="AC43" s="14">
        <f t="shared" si="27"/>
        <v>-19.597389680120202</v>
      </c>
      <c r="AD43" s="14">
        <f t="shared" si="27"/>
        <v>17.276334033663929</v>
      </c>
      <c r="AE43" s="14">
        <f t="shared" si="27"/>
        <v>3.3871598215067706</v>
      </c>
      <c r="AF43" s="14">
        <f t="shared" si="27"/>
        <v>-2.3063243369887942</v>
      </c>
      <c r="AG43" s="14">
        <f t="shared" si="27"/>
        <v>8.794302176464285</v>
      </c>
      <c r="AH43" s="14">
        <f t="shared" si="27"/>
        <v>-0.61240065953927569</v>
      </c>
      <c r="AI43" s="14">
        <f t="shared" si="27"/>
        <v>-9.6484687358426413E-2</v>
      </c>
      <c r="AJ43" s="14">
        <f t="shared" si="27"/>
        <v>-6.7854631110225796</v>
      </c>
      <c r="AK43" s="14">
        <f t="shared" si="27"/>
        <v>3.5310404561180064</v>
      </c>
      <c r="AL43" s="14">
        <f t="shared" si="27"/>
        <v>0.6468447294279116</v>
      </c>
      <c r="AM43" s="14">
        <f t="shared" si="27"/>
        <v>-0.2196196171331195</v>
      </c>
      <c r="AN43" s="14">
        <f t="shared" si="27"/>
        <v>-1.0022122103510469</v>
      </c>
      <c r="AO43" s="14">
        <f t="shared" si="27"/>
        <v>4.2906229639763467</v>
      </c>
      <c r="AP43" s="14">
        <f t="shared" si="27"/>
        <v>2.953873560005178</v>
      </c>
      <c r="AQ43" s="14">
        <f t="shared" si="27"/>
        <v>6.1482068751701036</v>
      </c>
      <c r="AR43" s="14">
        <f t="shared" si="27"/>
        <v>-5.4606953067483488</v>
      </c>
      <c r="AS43" s="14">
        <f t="shared" si="27"/>
        <v>-2.5435388938032872</v>
      </c>
      <c r="AT43" s="14">
        <f t="shared" ref="AT43" si="28">AT42/AS42*100-100</f>
        <v>5.3459874780642451</v>
      </c>
      <c r="AU43" s="14">
        <f t="shared" ref="AU43" si="29">AU42/AT42*100-100</f>
        <v>-0.27481946219153031</v>
      </c>
      <c r="AV43" s="14">
        <f t="shared" ref="AV43" si="30">AV42/AU42*100-100</f>
        <v>-0.49147643791674511</v>
      </c>
      <c r="AW43" s="14">
        <f t="shared" ref="AW43:AX43" si="31">AW42/AV42*100-100</f>
        <v>4.0563421528184307</v>
      </c>
      <c r="AX43" s="14">
        <f t="shared" si="31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32">BA42/AZ42*100-100</f>
        <v>2.0917768782232145</v>
      </c>
      <c r="BB43" s="14">
        <f t="shared" si="32"/>
        <v>-1.2959078893208584</v>
      </c>
      <c r="BC43" s="14">
        <f t="shared" si="32"/>
        <v>1.9650061327192105</v>
      </c>
      <c r="BD43" s="14">
        <f t="shared" si="32"/>
        <v>-2.2097993428757974</v>
      </c>
      <c r="BE43" s="14">
        <f t="shared" si="32"/>
        <v>0.95933795056011206</v>
      </c>
      <c r="BF43" s="14">
        <f t="shared" si="32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33">BI42/BH42*100-100</f>
        <v>2.4438675217512582</v>
      </c>
      <c r="BJ43" s="14">
        <f t="shared" ref="BJ43:BN43" si="34">BJ42/BI42*100-100</f>
        <v>-2.6125088602284734</v>
      </c>
      <c r="BK43" s="14">
        <f t="shared" si="34"/>
        <v>0.20693594340679056</v>
      </c>
      <c r="BL43" s="14">
        <f t="shared" si="34"/>
        <v>0.43942871224231794</v>
      </c>
      <c r="BM43" s="14">
        <f t="shared" si="34"/>
        <v>3.2754889198744621</v>
      </c>
      <c r="BN43" s="14">
        <f t="shared" si="34"/>
        <v>0.41672488357306747</v>
      </c>
      <c r="BO43" s="14">
        <f t="shared" ref="BO43:BS43" si="35">BO42/BN42*100-100</f>
        <v>1.4231449823758737</v>
      </c>
      <c r="BP43" s="14">
        <f t="shared" si="35"/>
        <v>0.12698462438196145</v>
      </c>
      <c r="BQ43" s="14">
        <f t="shared" si="35"/>
        <v>-0.16619009472934465</v>
      </c>
      <c r="BR43" s="14">
        <f t="shared" si="35"/>
        <v>-0.63624381528569529</v>
      </c>
      <c r="BS43" s="14">
        <f t="shared" si="35"/>
        <v>1.4972404177408407</v>
      </c>
      <c r="BT43" s="14">
        <f>BT42/BS42*100-100</f>
        <v>1.5449331542096303</v>
      </c>
      <c r="BU43" s="14">
        <f t="shared" ref="BU43" si="36">BU42/BT42*100-100</f>
        <v>0.38434211282290676</v>
      </c>
      <c r="BV43" s="14">
        <f t="shared" ref="BV43:BW43" si="37">BV42/BU42*100-100</f>
        <v>0.22598031644409389</v>
      </c>
      <c r="BW43" s="14">
        <f t="shared" si="37"/>
        <v>1.8679911599538173</v>
      </c>
      <c r="BX43" s="14">
        <f>BX42/BW42*100-100</f>
        <v>7.3055864937488337</v>
      </c>
      <c r="BY43" s="14">
        <f>BY42/BX42*100-100</f>
        <v>0.6707846901097696</v>
      </c>
      <c r="BZ43" s="84"/>
      <c r="CA43" s="84"/>
    </row>
    <row r="44" spans="1:79" ht="15" customHeight="1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8">P42/D42*100-100</f>
        <v>57.007393479165984</v>
      </c>
      <c r="Q44" s="14">
        <f t="shared" si="38"/>
        <v>40.289773512277236</v>
      </c>
      <c r="R44" s="14">
        <f t="shared" si="38"/>
        <v>21.109928937361303</v>
      </c>
      <c r="S44" s="14">
        <f t="shared" si="38"/>
        <v>29.265710871711349</v>
      </c>
      <c r="T44" s="14">
        <f t="shared" si="38"/>
        <v>23.291249641699281</v>
      </c>
      <c r="U44" s="14">
        <f t="shared" si="38"/>
        <v>-11.227326310138153</v>
      </c>
      <c r="V44" s="14">
        <f t="shared" si="38"/>
        <v>93.188376874986886</v>
      </c>
      <c r="W44" s="14">
        <f t="shared" si="38"/>
        <v>31.338777659702515</v>
      </c>
      <c r="X44" s="14">
        <f t="shared" si="38"/>
        <v>39.497502082705694</v>
      </c>
      <c r="Y44" s="14">
        <f t="shared" si="38"/>
        <v>25.772928794373399</v>
      </c>
      <c r="Z44" s="14">
        <f t="shared" si="38"/>
        <v>30.494762685793688</v>
      </c>
      <c r="AA44" s="14">
        <f t="shared" si="38"/>
        <v>20.960828619962271</v>
      </c>
      <c r="AB44" s="14">
        <f t="shared" si="38"/>
        <v>-9.6036786358750845</v>
      </c>
      <c r="AC44" s="14">
        <f t="shared" si="38"/>
        <v>-24.369927375161865</v>
      </c>
      <c r="AD44" s="14">
        <f t="shared" si="38"/>
        <v>-8.3806842369527459</v>
      </c>
      <c r="AE44" s="14">
        <f t="shared" si="38"/>
        <v>-6.5882469573090532</v>
      </c>
      <c r="AF44" s="14">
        <f t="shared" si="38"/>
        <v>-5.5584322948785001</v>
      </c>
      <c r="AG44" s="14">
        <f t="shared" si="38"/>
        <v>25.349526655136373</v>
      </c>
      <c r="AH44" s="14">
        <f t="shared" si="38"/>
        <v>-33.421078015454114</v>
      </c>
      <c r="AI44" s="14">
        <f t="shared" si="38"/>
        <v>-18.116576673999546</v>
      </c>
      <c r="AJ44" s="14">
        <f t="shared" si="38"/>
        <v>-13.663140492744063</v>
      </c>
      <c r="AK44" s="14">
        <f t="shared" si="38"/>
        <v>-0.82357380893243715</v>
      </c>
      <c r="AL44" s="14">
        <f t="shared" si="38"/>
        <v>-7.5840999198603924</v>
      </c>
      <c r="AM44" s="14">
        <f t="shared" si="38"/>
        <v>-2.643620880246317</v>
      </c>
      <c r="AN44" s="14">
        <f t="shared" si="38"/>
        <v>-1.2907752451308454</v>
      </c>
      <c r="AO44" s="14">
        <f t="shared" si="38"/>
        <v>28.036222966148216</v>
      </c>
      <c r="AP44" s="14">
        <f t="shared" si="38"/>
        <v>12.399702966274845</v>
      </c>
      <c r="AQ44" s="14">
        <f t="shared" si="38"/>
        <v>15.401438087381351</v>
      </c>
      <c r="AR44" s="14">
        <f t="shared" si="38"/>
        <v>11.675312074608499</v>
      </c>
      <c r="AS44" s="14">
        <f t="shared" si="38"/>
        <v>3.7230718833640708E-2</v>
      </c>
      <c r="AT44" s="14">
        <f t="shared" ref="AT44" si="39">AT42/AH42*100-100</f>
        <v>6.0345649213828807</v>
      </c>
      <c r="AU44" s="14">
        <f t="shared" ref="AU44" si="40">AU42/AI42*100-100</f>
        <v>5.8452857934101985</v>
      </c>
      <c r="AV44" s="14">
        <f t="shared" ref="AV44" si="41">AV42/AJ42*100-100</f>
        <v>12.992119757604655</v>
      </c>
      <c r="AW44" s="14">
        <f t="shared" ref="AW44:AX44" si="42">AW42/AK42*100-100</f>
        <v>13.565425617962617</v>
      </c>
      <c r="AX44" s="14">
        <f t="shared" si="42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43">BA42/AO42*100-100</f>
        <v>11.737109548955218</v>
      </c>
      <c r="BB44" s="14">
        <f t="shared" si="43"/>
        <v>7.1247692946014354</v>
      </c>
      <c r="BC44" s="14">
        <f t="shared" si="43"/>
        <v>2.9030831480323371</v>
      </c>
      <c r="BD44" s="14">
        <f t="shared" si="43"/>
        <v>6.4415819635399032</v>
      </c>
      <c r="BE44" s="14">
        <f t="shared" si="43"/>
        <v>10.267410938913855</v>
      </c>
      <c r="BF44" s="14">
        <f t="shared" si="43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44">BI42/AW42*100-100</f>
        <v>8.2412379338687032</v>
      </c>
      <c r="BJ44" s="14">
        <f t="shared" ref="BJ44:BN44" si="45">BJ42/AX42*100-100</f>
        <v>5.5333658539064885</v>
      </c>
      <c r="BK44" s="14">
        <f t="shared" si="45"/>
        <v>5.5771893938942441</v>
      </c>
      <c r="BL44" s="14">
        <f t="shared" si="45"/>
        <v>6.1747719115474666</v>
      </c>
      <c r="BM44" s="14">
        <f t="shared" si="45"/>
        <v>7.405824596438876</v>
      </c>
      <c r="BN44" s="14">
        <f t="shared" si="45"/>
        <v>9.2694427228007896</v>
      </c>
      <c r="BO44" s="14">
        <f t="shared" ref="BO44:BS44" si="46">BO42/BC42*100-100</f>
        <v>8.6887644276013418</v>
      </c>
      <c r="BP44" s="14">
        <f t="shared" si="46"/>
        <v>11.285979285826215</v>
      </c>
      <c r="BQ44" s="14">
        <f t="shared" si="46"/>
        <v>10.045326432149238</v>
      </c>
      <c r="BR44" s="14">
        <f t="shared" si="46"/>
        <v>8.3061548650969996</v>
      </c>
      <c r="BS44" s="14">
        <f t="shared" si="46"/>
        <v>8.8275661028763324</v>
      </c>
      <c r="BT44" s="14">
        <f>BT42/BH42*100-100</f>
        <v>8.1187015600906847</v>
      </c>
      <c r="BU44" s="14">
        <f t="shared" ref="BU44" si="47">BU42/BI42*100-100</f>
        <v>5.9450896257689863</v>
      </c>
      <c r="BV44" s="14">
        <f t="shared" ref="BV44:BW44" si="48">BV42/BJ42*100-100</f>
        <v>9.0330014993046603</v>
      </c>
      <c r="BW44" s="14">
        <f t="shared" si="48"/>
        <v>10.84035978454834</v>
      </c>
      <c r="BX44" s="14">
        <f>BX42/BL42*100-100</f>
        <v>18.417537478579746</v>
      </c>
      <c r="BY44" s="14">
        <f>BY42/BM42*100-100</f>
        <v>15.43093665030311</v>
      </c>
      <c r="BZ44" s="84"/>
      <c r="CA44" s="84"/>
    </row>
    <row r="46" spans="1:79" ht="15" customHeight="1">
      <c r="A46" s="12" t="s">
        <v>47</v>
      </c>
    </row>
    <row r="47" spans="1:79" ht="15" customHeight="1">
      <c r="A47" s="4" t="s">
        <v>20</v>
      </c>
      <c r="B47" s="64">
        <v>494.05</v>
      </c>
      <c r="D47" s="4"/>
      <c r="E47" s="43"/>
      <c r="I47" s="4"/>
      <c r="J47" s="28"/>
      <c r="L47" s="4"/>
      <c r="M47" s="28"/>
      <c r="AD47" s="4"/>
      <c r="AE47" s="38"/>
      <c r="AH47" s="4"/>
      <c r="AI47" s="22"/>
    </row>
    <row r="48" spans="1:79" ht="15" customHeight="1">
      <c r="A48" s="4" t="s">
        <v>17</v>
      </c>
      <c r="B48" s="64">
        <v>489.17</v>
      </c>
      <c r="D48" s="4"/>
      <c r="E48" s="43"/>
      <c r="I48" s="4"/>
      <c r="J48" s="28"/>
      <c r="L48" s="4"/>
      <c r="M48" s="28"/>
      <c r="AD48" s="4"/>
      <c r="AE48" s="38"/>
      <c r="AH48" s="4"/>
      <c r="AI48" s="22"/>
    </row>
    <row r="49" spans="1:35" ht="15" customHeight="1">
      <c r="A49" t="s">
        <v>15</v>
      </c>
      <c r="B49">
        <v>487.5</v>
      </c>
      <c r="D49" s="4"/>
      <c r="E49" s="43"/>
      <c r="I49" s="4"/>
      <c r="J49" s="28"/>
      <c r="L49" s="4"/>
      <c r="M49" s="28"/>
      <c r="AD49" s="4"/>
      <c r="AE49" s="38"/>
      <c r="AH49" s="4"/>
      <c r="AI49" s="22"/>
    </row>
    <row r="50" spans="1:35" ht="15" customHeight="1">
      <c r="F50" s="5"/>
    </row>
    <row r="51" spans="1:35" ht="15" customHeight="1">
      <c r="A51" s="12" t="s">
        <v>48</v>
      </c>
    </row>
    <row r="52" spans="1:35" ht="15" customHeight="1">
      <c r="A52" s="4" t="s">
        <v>34</v>
      </c>
      <c r="B52" s="64">
        <v>325</v>
      </c>
      <c r="I52" s="4"/>
      <c r="J52" s="28"/>
      <c r="AD52" s="4"/>
      <c r="AE52" s="38"/>
      <c r="AH52" s="4"/>
    </row>
    <row r="53" spans="1:35" ht="15" customHeight="1">
      <c r="A53" s="4" t="s">
        <v>26</v>
      </c>
      <c r="B53" s="64">
        <v>322.92</v>
      </c>
      <c r="I53" s="4"/>
      <c r="J53" s="28"/>
      <c r="AD53" s="4"/>
      <c r="AE53" s="38"/>
      <c r="AH53" s="4"/>
      <c r="AI53" s="22"/>
    </row>
    <row r="54" spans="1:35" ht="15" customHeight="1">
      <c r="A54" s="4" t="s">
        <v>12</v>
      </c>
      <c r="B54" s="64">
        <v>255.56</v>
      </c>
      <c r="I54" s="4"/>
      <c r="J54" s="28"/>
      <c r="AD54" s="4"/>
      <c r="AE54" s="38"/>
    </row>
  </sheetData>
  <sortState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A56"/>
  <sheetViews>
    <sheetView workbookViewId="0">
      <pane xSplit="1" topLeftCell="BM1" activePane="topRight" state="frozen"/>
      <selection activeCell="BE5" sqref="BE5"/>
      <selection pane="topRight" activeCell="BZ5" sqref="BZ5:CA5"/>
    </sheetView>
  </sheetViews>
  <sheetFormatPr defaultRowHeight="1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76" max="76" width="10.28515625" bestFit="1" customWidth="1"/>
    <col min="78" max="78" width="12.7109375" bestFit="1" customWidth="1"/>
    <col min="79" max="79" width="16.28515625" bestFit="1" customWidth="1"/>
  </cols>
  <sheetData>
    <row r="3" spans="1:79">
      <c r="BZ3" s="83" t="s">
        <v>50</v>
      </c>
      <c r="CA3" s="83" t="s">
        <v>51</v>
      </c>
    </row>
    <row r="4" spans="1:79" s="9" customFormat="1" ht="15" customHeight="1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51">
        <v>44166</v>
      </c>
      <c r="BR4" s="51">
        <v>44197</v>
      </c>
      <c r="BS4" s="51">
        <v>44228</v>
      </c>
      <c r="BT4" s="51">
        <v>44256</v>
      </c>
      <c r="BU4" s="51">
        <v>44287</v>
      </c>
      <c r="BV4" s="51">
        <v>44317</v>
      </c>
      <c r="BW4" s="51">
        <v>44348</v>
      </c>
      <c r="BX4" s="51">
        <v>44378</v>
      </c>
      <c r="BY4" s="51">
        <v>44409</v>
      </c>
      <c r="BZ4" s="83"/>
      <c r="CA4" s="83"/>
    </row>
    <row r="5" spans="1:79" ht="15" customHeight="1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6">
        <v>1214</v>
      </c>
      <c r="BQ5" s="64">
        <v>1196.1538461538462</v>
      </c>
      <c r="BR5" s="73">
        <v>1224.25</v>
      </c>
      <c r="BS5" s="75">
        <v>1166.25</v>
      </c>
      <c r="BT5" s="76">
        <v>1219.2307692307693</v>
      </c>
      <c r="BU5" s="77">
        <v>1206.9230769230801</v>
      </c>
      <c r="BV5" s="78">
        <v>1254.5454545454545</v>
      </c>
      <c r="BW5" s="80">
        <v>1156.9230769230769</v>
      </c>
      <c r="BX5" s="82">
        <v>1404.54545454545</v>
      </c>
      <c r="BY5" s="64">
        <v>1468</v>
      </c>
      <c r="BZ5" s="84">
        <f>(BY5-BM5)/BM5*100</f>
        <v>24.97707924034103</v>
      </c>
      <c r="CA5" s="84">
        <f>(BY5-BX5)/BX5*100</f>
        <v>4.5177993527511511</v>
      </c>
    </row>
    <row r="6" spans="1:79" ht="15" customHeight="1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6">
        <v>1131.25</v>
      </c>
      <c r="BQ6" s="64">
        <v>1093.3333333333333</v>
      </c>
      <c r="BR6" s="73">
        <v>1131.25</v>
      </c>
      <c r="BS6" s="75">
        <v>1120</v>
      </c>
      <c r="BT6" s="76">
        <v>1210</v>
      </c>
      <c r="BU6" s="77">
        <v>1233.3333333333333</v>
      </c>
      <c r="BV6" s="78">
        <v>1250</v>
      </c>
      <c r="BW6" s="80">
        <v>1326.5</v>
      </c>
      <c r="BX6" s="82">
        <v>1480</v>
      </c>
      <c r="BY6" s="64">
        <v>1400</v>
      </c>
      <c r="BZ6" s="84">
        <f t="shared" ref="BZ6:BZ44" si="0">(BY6-BM6)/BM6*100</f>
        <v>18.64406779661017</v>
      </c>
      <c r="CA6" s="84">
        <f t="shared" ref="CA6:CA44" si="1">(BY6-BX6)/BX6*100</f>
        <v>-5.4054054054054053</v>
      </c>
    </row>
    <row r="7" spans="1:79" ht="15" customHeight="1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6">
        <v>1166.6666666666699</v>
      </c>
      <c r="BQ7" s="64">
        <v>822</v>
      </c>
      <c r="BR7" s="73">
        <v>875</v>
      </c>
      <c r="BS7" s="75">
        <v>968</v>
      </c>
      <c r="BT7" s="76">
        <v>1126.6666666666699</v>
      </c>
      <c r="BU7" s="77">
        <v>1158.3333333333301</v>
      </c>
      <c r="BV7" s="78">
        <v>1078.3333333333333</v>
      </c>
      <c r="BW7" s="80">
        <v>1020</v>
      </c>
      <c r="BX7" s="82">
        <v>1240</v>
      </c>
      <c r="BY7" s="64">
        <v>1375</v>
      </c>
      <c r="BZ7" s="84">
        <f t="shared" si="0"/>
        <v>5.9503424657534207</v>
      </c>
      <c r="CA7" s="84">
        <f t="shared" si="1"/>
        <v>10.887096774193548</v>
      </c>
    </row>
    <row r="8" spans="1:79" ht="15" customHeight="1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6">
        <v>1195.909090909091</v>
      </c>
      <c r="BQ8" s="64">
        <v>1137.2727272727273</v>
      </c>
      <c r="BR8" s="73">
        <v>1186.8181818181818</v>
      </c>
      <c r="BS8" s="75">
        <v>1190.4545454545455</v>
      </c>
      <c r="BT8" s="76">
        <v>1167.7272727272727</v>
      </c>
      <c r="BU8" s="77">
        <v>1185.4166666666667</v>
      </c>
      <c r="BV8" s="78">
        <v>1258.3333333333333</v>
      </c>
      <c r="BW8" s="80">
        <v>1280.4545454545455</v>
      </c>
      <c r="BX8" s="82">
        <v>1303.4615384615386</v>
      </c>
      <c r="BY8" s="64">
        <v>1346.6666666666667</v>
      </c>
      <c r="BZ8" s="84">
        <f t="shared" si="0"/>
        <v>12.355979340484701</v>
      </c>
      <c r="CA8" s="84">
        <f t="shared" si="1"/>
        <v>3.3146454214615888</v>
      </c>
    </row>
    <row r="9" spans="1:79" ht="15" customHeight="1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6">
        <v>1071</v>
      </c>
      <c r="BQ9" s="64">
        <v>1145.4545454545455</v>
      </c>
      <c r="BR9" s="73">
        <v>1150</v>
      </c>
      <c r="BS9" s="75">
        <v>1162</v>
      </c>
      <c r="BT9" s="76">
        <v>1168.3333333333333</v>
      </c>
      <c r="BU9" s="77">
        <v>1240</v>
      </c>
      <c r="BV9" s="79">
        <v>1311.2142857142901</v>
      </c>
      <c r="BW9" s="80">
        <v>1214.625</v>
      </c>
      <c r="BX9" s="82">
        <v>1268.7142857142858</v>
      </c>
      <c r="BY9" s="64">
        <v>1252</v>
      </c>
      <c r="BZ9" s="84">
        <f t="shared" si="0"/>
        <v>17.191887675507029</v>
      </c>
      <c r="CA9" s="84">
        <f t="shared" si="1"/>
        <v>-1.3174192095484794</v>
      </c>
    </row>
    <row r="10" spans="1:79" ht="15" customHeight="1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6">
        <v>1143.75</v>
      </c>
      <c r="BQ10" s="64">
        <v>1100.8333333333333</v>
      </c>
      <c r="BR10" s="73">
        <v>1155.55555555556</v>
      </c>
      <c r="BS10" s="75">
        <v>1243.75</v>
      </c>
      <c r="BT10" s="76">
        <v>1255.5555555555557</v>
      </c>
      <c r="BU10" s="77">
        <v>1172.2222222222222</v>
      </c>
      <c r="BV10" s="78">
        <v>1090</v>
      </c>
      <c r="BW10" s="80">
        <v>1126.1111111111099</v>
      </c>
      <c r="BX10" s="82">
        <v>1325.625</v>
      </c>
      <c r="BY10" s="64">
        <v>1376.25</v>
      </c>
      <c r="BZ10" s="84">
        <f t="shared" si="0"/>
        <v>18.060661764705436</v>
      </c>
      <c r="CA10" s="84">
        <f t="shared" si="1"/>
        <v>3.8189533239038189</v>
      </c>
    </row>
    <row r="11" spans="1:79" ht="15" customHeight="1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6">
        <v>1150.55555555555</v>
      </c>
      <c r="BQ11" s="64">
        <v>773.75</v>
      </c>
      <c r="BR11" s="73">
        <v>846.66666666666663</v>
      </c>
      <c r="BS11" s="75">
        <v>792.22222222222194</v>
      </c>
      <c r="BT11" s="76">
        <v>907.27272727272725</v>
      </c>
      <c r="BU11" s="77">
        <v>917.5</v>
      </c>
      <c r="BV11" s="78">
        <v>1027.5</v>
      </c>
      <c r="BW11" s="80">
        <v>990</v>
      </c>
      <c r="BX11" s="82">
        <v>1088.4615384615299</v>
      </c>
      <c r="BY11" s="64">
        <v>991.66666666666697</v>
      </c>
      <c r="BZ11" s="84">
        <f t="shared" si="0"/>
        <v>-11.851851851851825</v>
      </c>
      <c r="CA11" s="84">
        <f t="shared" si="1"/>
        <v>-8.8928150765599181</v>
      </c>
    </row>
    <row r="12" spans="1:79" ht="15" customHeight="1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6">
        <v>1295</v>
      </c>
      <c r="BQ12" s="64">
        <v>1450</v>
      </c>
      <c r="BR12" s="73">
        <v>1430</v>
      </c>
      <c r="BS12" s="75">
        <v>1409.2</v>
      </c>
      <c r="BT12" s="76">
        <v>1321.4285714285713</v>
      </c>
      <c r="BU12" s="77">
        <v>1156.25</v>
      </c>
      <c r="BV12" s="78">
        <v>1225</v>
      </c>
      <c r="BW12" s="80">
        <v>1283.3333333333333</v>
      </c>
      <c r="BX12" s="82">
        <v>1300</v>
      </c>
      <c r="BY12" s="64">
        <v>1275</v>
      </c>
      <c r="BZ12" s="84">
        <f t="shared" si="0"/>
        <v>9.9137931034482758</v>
      </c>
      <c r="CA12" s="84">
        <f t="shared" si="1"/>
        <v>-1.9230769230769231</v>
      </c>
    </row>
    <row r="13" spans="1:79" ht="15" customHeight="1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6">
        <v>1184</v>
      </c>
      <c r="BQ13" s="64">
        <v>1080</v>
      </c>
      <c r="BR13" s="73">
        <v>1081.1111111111111</v>
      </c>
      <c r="BS13" s="75">
        <v>1088</v>
      </c>
      <c r="BT13" s="76">
        <v>1181.8181818181799</v>
      </c>
      <c r="BU13" s="77">
        <v>1094.4444444444443</v>
      </c>
      <c r="BV13" s="78">
        <v>1106</v>
      </c>
      <c r="BW13" s="80">
        <v>1158.8888888888889</v>
      </c>
      <c r="BX13" s="82">
        <v>1305.5555555555557</v>
      </c>
      <c r="BY13" s="64">
        <v>1262.5</v>
      </c>
      <c r="BZ13" s="84">
        <f t="shared" si="0"/>
        <v>-8.7349397590361395</v>
      </c>
      <c r="CA13" s="84">
        <f t="shared" si="1"/>
        <v>-3.2978723404255392</v>
      </c>
    </row>
    <row r="14" spans="1:79" ht="15" customHeight="1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6">
        <v>1144.5238095238096</v>
      </c>
      <c r="BQ14" s="64">
        <v>1233.8235294117646</v>
      </c>
      <c r="BR14" s="73">
        <v>1202.0833333333333</v>
      </c>
      <c r="BS14" s="75">
        <v>1175.8421052631579</v>
      </c>
      <c r="BT14" s="76">
        <v>1180.8333333333333</v>
      </c>
      <c r="BU14" s="77">
        <v>1281.1538461538462</v>
      </c>
      <c r="BV14" s="78">
        <v>1221.3333333333333</v>
      </c>
      <c r="BW14" s="80">
        <v>1314.7368421052631</v>
      </c>
      <c r="BX14" s="82">
        <v>1415.2777777777778</v>
      </c>
      <c r="BY14" s="64">
        <v>1533.1578947368421</v>
      </c>
      <c r="BZ14" s="84">
        <f t="shared" si="0"/>
        <v>25.64157860685788</v>
      </c>
      <c r="CA14" s="84">
        <f t="shared" si="1"/>
        <v>8.3291152316512509</v>
      </c>
    </row>
    <row r="15" spans="1:79" ht="15" customHeight="1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6">
        <v>986.42857142857144</v>
      </c>
      <c r="BQ15" s="64">
        <v>980.53846153846155</v>
      </c>
      <c r="BR15" s="73">
        <v>934.61538461538464</v>
      </c>
      <c r="BS15" s="75">
        <v>1016.7857142857143</v>
      </c>
      <c r="BT15" s="76">
        <v>958.95833333333337</v>
      </c>
      <c r="BU15" s="77">
        <v>1008.4615384615385</v>
      </c>
      <c r="BV15" s="78">
        <v>1050</v>
      </c>
      <c r="BW15" s="80">
        <v>1068.2692307692307</v>
      </c>
      <c r="BX15" s="82">
        <v>1166.5454545454545</v>
      </c>
      <c r="BY15" s="64">
        <v>1153.3928571428571</v>
      </c>
      <c r="BZ15" s="84">
        <f t="shared" si="0"/>
        <v>5.255781816285559</v>
      </c>
      <c r="CA15" s="84">
        <f t="shared" si="1"/>
        <v>-1.1274826327039535</v>
      </c>
    </row>
    <row r="16" spans="1:79" ht="15" customHeight="1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6">
        <v>1305.2857142857142</v>
      </c>
      <c r="BQ16" s="64">
        <v>1240.6363636363637</v>
      </c>
      <c r="BR16" s="73">
        <v>1271.42857142857</v>
      </c>
      <c r="BS16" s="75">
        <v>1173.6666666666667</v>
      </c>
      <c r="BT16" s="76">
        <v>1231.25</v>
      </c>
      <c r="BU16" s="77">
        <v>1231.5</v>
      </c>
      <c r="BV16" s="78">
        <v>1351.6666666666699</v>
      </c>
      <c r="BW16" s="80">
        <v>1342.5</v>
      </c>
      <c r="BX16" s="82">
        <v>1206.0714285714287</v>
      </c>
      <c r="BY16" s="64">
        <v>1398.75</v>
      </c>
      <c r="BZ16" s="84">
        <f t="shared" si="0"/>
        <v>12.400987257490662</v>
      </c>
      <c r="CA16" s="84">
        <f t="shared" si="1"/>
        <v>15.975718092981928</v>
      </c>
    </row>
    <row r="17" spans="1:79" ht="15" customHeight="1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6">
        <v>1225</v>
      </c>
      <c r="BQ17" s="64">
        <v>1188.4615384615386</v>
      </c>
      <c r="BR17" s="73">
        <v>1172.8571428571429</v>
      </c>
      <c r="BS17" s="75">
        <v>1193.2142857142858</v>
      </c>
      <c r="BT17" s="76">
        <v>1265.4166666666667</v>
      </c>
      <c r="BU17" s="77">
        <v>1205.8333333333333</v>
      </c>
      <c r="BV17" s="78">
        <v>1226.6666666666667</v>
      </c>
      <c r="BW17" s="80">
        <v>1141.5428571428572</v>
      </c>
      <c r="BX17" s="82">
        <v>1319.2307692307693</v>
      </c>
      <c r="BY17" s="64">
        <v>1423.5714285714287</v>
      </c>
      <c r="BZ17" s="84">
        <f t="shared" si="0"/>
        <v>21.568866658533619</v>
      </c>
      <c r="CA17" s="84">
        <f t="shared" si="1"/>
        <v>7.9092044981257841</v>
      </c>
    </row>
    <row r="18" spans="1:79" ht="15" customHeight="1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6">
        <v>1292.8571428571429</v>
      </c>
      <c r="BQ18" s="64">
        <v>1263.5</v>
      </c>
      <c r="BR18" s="73">
        <v>1301.1764705882354</v>
      </c>
      <c r="BS18" s="75">
        <v>1373.6842105263158</v>
      </c>
      <c r="BT18" s="76">
        <v>1355.8823529411766</v>
      </c>
      <c r="BU18" s="77">
        <v>1281.25</v>
      </c>
      <c r="BV18" s="78">
        <v>1324.7058823529401</v>
      </c>
      <c r="BW18" s="80">
        <v>1406.1111111111099</v>
      </c>
      <c r="BX18" s="82">
        <v>1591.6666666666667</v>
      </c>
      <c r="BY18" s="64">
        <v>1503.5714285714287</v>
      </c>
      <c r="BZ18" s="84">
        <f t="shared" si="0"/>
        <v>8.3346876862231625</v>
      </c>
      <c r="CA18" s="84">
        <f t="shared" si="1"/>
        <v>-5.5347793567688841</v>
      </c>
    </row>
    <row r="19" spans="1:79" ht="15" customHeight="1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6">
        <v>1363.4615384615399</v>
      </c>
      <c r="BQ19" s="64">
        <v>1303.409090909091</v>
      </c>
      <c r="BR19" s="73">
        <v>1358.8888888888901</v>
      </c>
      <c r="BS19" s="75">
        <v>1317.6666666666699</v>
      </c>
      <c r="BT19" s="76">
        <v>1232.1428571428571</v>
      </c>
      <c r="BU19" s="77">
        <v>1160.9375</v>
      </c>
      <c r="BV19" s="78">
        <v>1293.3333333333301</v>
      </c>
      <c r="BW19" s="80">
        <v>1341</v>
      </c>
      <c r="BX19" s="82">
        <v>1310.6666666666667</v>
      </c>
      <c r="BY19" s="64">
        <v>1426.9230769230769</v>
      </c>
      <c r="BZ19" s="84">
        <f t="shared" si="0"/>
        <v>14.480934538241137</v>
      </c>
      <c r="CA19" s="84">
        <f t="shared" si="1"/>
        <v>8.8700211284137964</v>
      </c>
    </row>
    <row r="20" spans="1:79" ht="15" customHeight="1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6">
        <v>1286.25</v>
      </c>
      <c r="BQ20" s="64">
        <v>1444.4444444444443</v>
      </c>
      <c r="BR20" s="73">
        <v>1435.55555555556</v>
      </c>
      <c r="BS20" s="75">
        <v>1397.7777777777801</v>
      </c>
      <c r="BT20" s="76">
        <v>1322.8571428571399</v>
      </c>
      <c r="BU20" s="77">
        <v>1250</v>
      </c>
      <c r="BV20" s="78">
        <v>1322.2222222222199</v>
      </c>
      <c r="BW20" s="80">
        <v>1312.5</v>
      </c>
      <c r="BX20" s="82">
        <v>1303.75</v>
      </c>
      <c r="BY20" s="64">
        <v>1322.5</v>
      </c>
      <c r="BZ20" s="84">
        <f t="shared" si="0"/>
        <v>10.208333333333334</v>
      </c>
      <c r="CA20" s="84">
        <f t="shared" si="1"/>
        <v>1.4381591562799616</v>
      </c>
    </row>
    <row r="21" spans="1:79" ht="15" customHeight="1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6">
        <v>1230.78125</v>
      </c>
      <c r="BQ21" s="64">
        <v>1217.6315789473683</v>
      </c>
      <c r="BR21" s="73">
        <v>1258.57142857143</v>
      </c>
      <c r="BS21" s="75">
        <v>1221.94444444444</v>
      </c>
      <c r="BT21" s="76">
        <v>1197.7272727272727</v>
      </c>
      <c r="BU21" s="77">
        <v>1160.2272727272727</v>
      </c>
      <c r="BV21" s="78">
        <v>1238.0952380952381</v>
      </c>
      <c r="BW21" s="80">
        <v>1179.26086956522</v>
      </c>
      <c r="BX21" s="82">
        <v>1108.75</v>
      </c>
      <c r="BY21" s="64">
        <v>1177.6304347826087</v>
      </c>
      <c r="BZ21" s="84">
        <f t="shared" si="0"/>
        <v>5.1864077669903041</v>
      </c>
      <c r="CA21" s="84">
        <f t="shared" si="1"/>
        <v>6.2124405666388949</v>
      </c>
    </row>
    <row r="22" spans="1:79" ht="15" customHeight="1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6">
        <v>1317.5</v>
      </c>
      <c r="BQ22" s="64">
        <v>1270</v>
      </c>
      <c r="BR22" s="73">
        <v>1300.76923076923</v>
      </c>
      <c r="BS22" s="75">
        <v>1270</v>
      </c>
      <c r="BT22" s="76">
        <v>1357.6923076923076</v>
      </c>
      <c r="BU22" s="77">
        <v>1422.2222222222222</v>
      </c>
      <c r="BV22" s="78">
        <v>1433.3333333333333</v>
      </c>
      <c r="BW22" s="80">
        <v>1407.1428571428571</v>
      </c>
      <c r="BX22" s="82">
        <v>1277.7777777777778</v>
      </c>
      <c r="BY22" s="64">
        <v>1435.7142857142858</v>
      </c>
      <c r="BZ22" s="84">
        <f t="shared" si="0"/>
        <v>12.003988620699593</v>
      </c>
      <c r="CA22" s="84">
        <f t="shared" si="1"/>
        <v>12.360248447204969</v>
      </c>
    </row>
    <row r="23" spans="1:79" ht="15" customHeight="1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6">
        <v>1230.55555555556</v>
      </c>
      <c r="BQ23" s="64">
        <v>1045</v>
      </c>
      <c r="BR23" s="73">
        <v>1098.8235294117601</v>
      </c>
      <c r="BS23" s="75">
        <v>1175</v>
      </c>
      <c r="BT23" s="76">
        <v>1254.1666666666699</v>
      </c>
      <c r="BU23" s="77">
        <v>1295</v>
      </c>
      <c r="BV23" s="78">
        <v>1366.6666666666667</v>
      </c>
      <c r="BW23" s="80">
        <v>1402.5</v>
      </c>
      <c r="BX23" s="82">
        <v>1433.3333333333333</v>
      </c>
      <c r="BY23" s="64">
        <v>1244.4444444444443</v>
      </c>
      <c r="BZ23" s="84">
        <f t="shared" si="0"/>
        <v>-4.7011274196977064</v>
      </c>
      <c r="CA23" s="84">
        <f t="shared" si="1"/>
        <v>-13.178294573643413</v>
      </c>
    </row>
    <row r="24" spans="1:79" ht="15" customHeight="1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6">
        <v>1285.2941176470588</v>
      </c>
      <c r="BQ24" s="64">
        <v>1342.3076923076924</v>
      </c>
      <c r="BR24" s="73">
        <v>1310.7142857142858</v>
      </c>
      <c r="BS24" s="75">
        <v>1342.3076923076924</v>
      </c>
      <c r="BT24" s="76">
        <v>1440</v>
      </c>
      <c r="BU24" s="77">
        <v>1400</v>
      </c>
      <c r="BV24" s="78">
        <v>1380.55555555556</v>
      </c>
      <c r="BW24" s="80">
        <v>1377.7777777777801</v>
      </c>
      <c r="BX24" s="82">
        <v>1290.625</v>
      </c>
      <c r="BY24" s="64">
        <v>1290.625</v>
      </c>
      <c r="BZ24" s="84">
        <f t="shared" si="0"/>
        <v>-0.38911757139206943</v>
      </c>
      <c r="CA24" s="84">
        <f t="shared" si="1"/>
        <v>0</v>
      </c>
    </row>
    <row r="25" spans="1:79" ht="15" customHeight="1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6">
        <v>1298.5</v>
      </c>
      <c r="BQ25" s="64">
        <v>1314.6153846153845</v>
      </c>
      <c r="BR25" s="73">
        <v>1325</v>
      </c>
      <c r="BS25" s="75">
        <v>1561.3846153846155</v>
      </c>
      <c r="BT25" s="76">
        <v>1631.8181818181799</v>
      </c>
      <c r="BU25" s="77">
        <v>1572.72727272727</v>
      </c>
      <c r="BV25" s="78">
        <v>1446.1538461538501</v>
      </c>
      <c r="BW25" s="80">
        <v>1383.3333333333301</v>
      </c>
      <c r="BX25" s="82">
        <v>1214.2857142857142</v>
      </c>
      <c r="BY25" s="64">
        <v>1214.2857142857142</v>
      </c>
      <c r="BZ25" s="84">
        <f t="shared" si="0"/>
        <v>-6.5934065934065975</v>
      </c>
      <c r="CA25" s="84">
        <f t="shared" si="1"/>
        <v>0</v>
      </c>
    </row>
    <row r="26" spans="1:79" ht="15" customHeight="1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6">
        <v>1377.7777777777801</v>
      </c>
      <c r="BQ26" s="64">
        <v>1534.2105263157894</v>
      </c>
      <c r="BR26" s="73">
        <v>1580</v>
      </c>
      <c r="BS26" s="75">
        <v>1660</v>
      </c>
      <c r="BT26" s="76">
        <v>1592.3076923076924</v>
      </c>
      <c r="BU26" s="77">
        <v>1570</v>
      </c>
      <c r="BV26" s="78">
        <v>1475</v>
      </c>
      <c r="BW26" s="80">
        <v>1400</v>
      </c>
      <c r="BX26" s="82">
        <v>1350</v>
      </c>
      <c r="BY26" s="64">
        <v>1350</v>
      </c>
      <c r="BZ26" s="84">
        <f t="shared" si="0"/>
        <v>1.0695187165775353</v>
      </c>
      <c r="CA26" s="84">
        <f t="shared" si="1"/>
        <v>0</v>
      </c>
    </row>
    <row r="27" spans="1:79" ht="15" customHeight="1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6">
        <v>1316</v>
      </c>
      <c r="BQ27" s="64">
        <v>1220.9375</v>
      </c>
      <c r="BR27" s="73">
        <v>1257.2222222222199</v>
      </c>
      <c r="BS27" s="75">
        <v>1268.5</v>
      </c>
      <c r="BT27" s="76">
        <v>1233.9285714285713</v>
      </c>
      <c r="BU27" s="77">
        <v>1321.9230769230769</v>
      </c>
      <c r="BV27" s="78">
        <v>1395</v>
      </c>
      <c r="BW27" s="80">
        <v>1322.0833333333333</v>
      </c>
      <c r="BX27" s="82">
        <v>1248.3333333333333</v>
      </c>
      <c r="BY27" s="64">
        <v>1310.7142857142901</v>
      </c>
      <c r="BZ27" s="84">
        <f t="shared" si="0"/>
        <v>4.4393853158796892</v>
      </c>
      <c r="CA27" s="84">
        <f t="shared" si="1"/>
        <v>4.9971390425332585</v>
      </c>
    </row>
    <row r="28" spans="1:79" ht="15" customHeight="1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6">
        <v>1195.5</v>
      </c>
      <c r="BQ28" s="64">
        <v>1330</v>
      </c>
      <c r="BR28" s="73">
        <v>1290</v>
      </c>
      <c r="BS28" s="75">
        <v>1276.6666666666699</v>
      </c>
      <c r="BT28" s="76">
        <v>1355.5555555555557</v>
      </c>
      <c r="BU28" s="77">
        <v>1295.8333333333333</v>
      </c>
      <c r="BV28" s="78">
        <v>1325.3571428571399</v>
      </c>
      <c r="BW28" s="80">
        <v>1285.7142857142858</v>
      </c>
      <c r="BX28" s="82">
        <v>1440</v>
      </c>
      <c r="BY28" s="64">
        <v>1316</v>
      </c>
      <c r="BZ28" s="84">
        <f t="shared" si="0"/>
        <v>6.129032258064516</v>
      </c>
      <c r="CA28" s="84">
        <f t="shared" si="1"/>
        <v>-8.6111111111111107</v>
      </c>
    </row>
    <row r="29" spans="1:79" ht="15" customHeight="1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6">
        <v>1227.5</v>
      </c>
      <c r="BQ29" s="64">
        <v>1246.25</v>
      </c>
      <c r="BR29" s="73">
        <v>1231.75</v>
      </c>
      <c r="BS29" s="75">
        <v>1238.2352941176471</v>
      </c>
      <c r="BT29" s="76">
        <v>1283</v>
      </c>
      <c r="BU29" s="77">
        <v>1253.5714285714287</v>
      </c>
      <c r="BV29" s="78">
        <v>1250</v>
      </c>
      <c r="BW29" s="80">
        <v>1273.5294117647059</v>
      </c>
      <c r="BX29" s="82">
        <v>1296.4705882352941</v>
      </c>
      <c r="BY29" s="64">
        <v>1343.3333333333333</v>
      </c>
      <c r="BZ29" s="84">
        <f t="shared" si="0"/>
        <v>11.944444444444438</v>
      </c>
      <c r="CA29" s="84">
        <f t="shared" si="1"/>
        <v>3.6146400483968466</v>
      </c>
    </row>
    <row r="30" spans="1:79" ht="15" customHeight="1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6">
        <v>1328.3333333333333</v>
      </c>
      <c r="BQ30" s="64">
        <v>1488</v>
      </c>
      <c r="BR30" s="73">
        <v>1465.5</v>
      </c>
      <c r="BS30" s="75">
        <v>1428.57142857143</v>
      </c>
      <c r="BT30" s="76">
        <v>1340.38461538462</v>
      </c>
      <c r="BU30" s="77">
        <v>1269.6428571428571</v>
      </c>
      <c r="BV30" s="78">
        <v>1355.5</v>
      </c>
      <c r="BW30" s="80">
        <v>1301.4285714285713</v>
      </c>
      <c r="BX30" s="82">
        <v>1417.7272727272727</v>
      </c>
      <c r="BY30" s="64">
        <v>1399.6153846153845</v>
      </c>
      <c r="BZ30" s="84">
        <f t="shared" si="0"/>
        <v>9.4304444578095801</v>
      </c>
      <c r="CA30" s="84">
        <f t="shared" si="1"/>
        <v>-1.2775297802550203</v>
      </c>
    </row>
    <row r="31" spans="1:79" ht="15" customHeight="1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6">
        <v>1292.8571428571429</v>
      </c>
      <c r="BQ31" s="64">
        <v>1170</v>
      </c>
      <c r="BR31" s="73">
        <v>1170</v>
      </c>
      <c r="BS31" s="75">
        <v>1203.6363636363601</v>
      </c>
      <c r="BT31" s="76">
        <v>1300</v>
      </c>
      <c r="BU31" s="77">
        <v>1340</v>
      </c>
      <c r="BV31" s="78">
        <v>1447.5</v>
      </c>
      <c r="BW31" s="80">
        <v>1399.5</v>
      </c>
      <c r="BX31" s="82">
        <v>1243.5</v>
      </c>
      <c r="BY31" s="64">
        <v>1185</v>
      </c>
      <c r="BZ31" s="84">
        <f t="shared" si="0"/>
        <v>-3.4841628959277844</v>
      </c>
      <c r="CA31" s="84">
        <f t="shared" si="1"/>
        <v>-4.704463208685163</v>
      </c>
    </row>
    <row r="32" spans="1:79" ht="15" customHeight="1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6">
        <v>1100</v>
      </c>
      <c r="BQ32" s="64">
        <v>1166.6666666666667</v>
      </c>
      <c r="BR32" s="73">
        <v>1155.3846153846155</v>
      </c>
      <c r="BS32" s="75">
        <v>1140.909090909091</v>
      </c>
      <c r="BT32" s="76">
        <v>1128.3333333333333</v>
      </c>
      <c r="BU32" s="77">
        <v>1110.1125</v>
      </c>
      <c r="BV32" s="78">
        <v>1227.2222222222199</v>
      </c>
      <c r="BW32" s="80">
        <v>1242</v>
      </c>
      <c r="BX32" s="82">
        <v>1278.125</v>
      </c>
      <c r="BY32" s="64">
        <v>1166.3846153846155</v>
      </c>
      <c r="BZ32" s="84">
        <f t="shared" si="0"/>
        <v>-1.3210985292203492</v>
      </c>
      <c r="CA32" s="84">
        <f t="shared" si="1"/>
        <v>-8.7425239796877872</v>
      </c>
    </row>
    <row r="33" spans="1:79" ht="15" customHeight="1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6">
        <v>1189.2857142857142</v>
      </c>
      <c r="BQ33" s="64">
        <v>1163.0833333333333</v>
      </c>
      <c r="BR33" s="73">
        <v>1220</v>
      </c>
      <c r="BS33" s="75">
        <v>1196.7857142857099</v>
      </c>
      <c r="BT33" s="76">
        <v>1288.6666666666667</v>
      </c>
      <c r="BU33" s="77">
        <v>1274.090909090909</v>
      </c>
      <c r="BV33" s="78">
        <v>1197.5</v>
      </c>
      <c r="BW33" s="80">
        <v>1186.3636363636363</v>
      </c>
      <c r="BX33" s="82">
        <v>1314.6428571428571</v>
      </c>
      <c r="BY33" s="64">
        <v>1415.8333333333333</v>
      </c>
      <c r="BZ33" s="84">
        <f t="shared" si="0"/>
        <v>21.011396011396005</v>
      </c>
      <c r="CA33" s="84">
        <f t="shared" si="1"/>
        <v>7.697183736303538</v>
      </c>
    </row>
    <row r="34" spans="1:79" ht="15" customHeight="1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6">
        <v>970.45454545454504</v>
      </c>
      <c r="BQ34" s="64">
        <v>1012.3214285714286</v>
      </c>
      <c r="BR34" s="73">
        <v>961.78571428571433</v>
      </c>
      <c r="BS34" s="75">
        <v>1079.6666666666667</v>
      </c>
      <c r="BT34" s="76">
        <v>1100.5263157894738</v>
      </c>
      <c r="BU34" s="77">
        <v>1114.2777777777778</v>
      </c>
      <c r="BV34" s="78">
        <v>1148.3333333333333</v>
      </c>
      <c r="BW34" s="80">
        <v>1134</v>
      </c>
      <c r="BX34" s="82">
        <v>1400.3571428571429</v>
      </c>
      <c r="BY34" s="64">
        <v>1374.6666666666667</v>
      </c>
      <c r="BZ34" s="84">
        <f t="shared" si="0"/>
        <v>39.206751054852326</v>
      </c>
      <c r="CA34" s="84">
        <f t="shared" si="1"/>
        <v>-1.8345660120717473</v>
      </c>
    </row>
    <row r="35" spans="1:79" ht="15" customHeight="1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6">
        <v>1123.92857142857</v>
      </c>
      <c r="BQ35" s="64">
        <v>1114.1666666666667</v>
      </c>
      <c r="BR35" s="73">
        <v>1159.375</v>
      </c>
      <c r="BS35" s="75">
        <v>1108.57142857143</v>
      </c>
      <c r="BT35" s="76">
        <v>1129.7222222222222</v>
      </c>
      <c r="BU35" s="77">
        <v>1091.6666666666667</v>
      </c>
      <c r="BV35" s="78">
        <v>1167.6666666666667</v>
      </c>
      <c r="BW35" s="80">
        <v>1230.3125</v>
      </c>
      <c r="BX35" s="82">
        <v>1253.3333333333333</v>
      </c>
      <c r="BY35" s="64">
        <v>1378.3333333333333</v>
      </c>
      <c r="BZ35" s="84">
        <f t="shared" si="0"/>
        <v>23.033167060470689</v>
      </c>
      <c r="CA35" s="84">
        <f t="shared" si="1"/>
        <v>9.9734042553191493</v>
      </c>
    </row>
    <row r="36" spans="1:79" ht="15" customHeight="1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6">
        <v>1322.7272727272727</v>
      </c>
      <c r="BQ36" s="64">
        <v>1387.5</v>
      </c>
      <c r="BR36" s="73">
        <v>1322.72727272727</v>
      </c>
      <c r="BS36" s="75">
        <v>1400</v>
      </c>
      <c r="BT36" s="76">
        <v>1405.5555555555557</v>
      </c>
      <c r="BU36" s="77">
        <v>1350</v>
      </c>
      <c r="BV36" s="78">
        <v>1490</v>
      </c>
      <c r="BW36" s="80">
        <v>1398.8888888888901</v>
      </c>
      <c r="BX36" s="82">
        <v>1556.25</v>
      </c>
      <c r="BY36" s="64">
        <v>1757.1428571428571</v>
      </c>
      <c r="BZ36" s="84">
        <f t="shared" si="0"/>
        <v>29.721955896452538</v>
      </c>
      <c r="CA36" s="84">
        <f t="shared" si="1"/>
        <v>12.908777969018931</v>
      </c>
    </row>
    <row r="37" spans="1:79" ht="15" customHeight="1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6">
        <v>1096.6666666666599</v>
      </c>
      <c r="BQ37" s="64">
        <v>911.76470588235293</v>
      </c>
      <c r="BR37" s="73">
        <v>847.22222222222217</v>
      </c>
      <c r="BS37" s="75">
        <v>1072.1052631578948</v>
      </c>
      <c r="BT37" s="76">
        <v>987.22222222222194</v>
      </c>
      <c r="BU37" s="77">
        <v>1062.5</v>
      </c>
      <c r="BV37" s="78">
        <v>1129.1666666666599</v>
      </c>
      <c r="BW37" s="80">
        <v>1076.6666666666599</v>
      </c>
      <c r="BX37" s="82">
        <v>1081.5789473684199</v>
      </c>
      <c r="BY37" s="64">
        <v>964.75</v>
      </c>
      <c r="BZ37" s="84">
        <f t="shared" si="0"/>
        <v>-18.430713777144668</v>
      </c>
      <c r="CA37" s="84">
        <f t="shared" si="1"/>
        <v>-10.801703163016937</v>
      </c>
    </row>
    <row r="38" spans="1:79" ht="15" customHeight="1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6">
        <v>1324.2857142857142</v>
      </c>
      <c r="BQ38" s="64">
        <v>733.33333333333337</v>
      </c>
      <c r="BR38" s="73">
        <v>855.55555555555998</v>
      </c>
      <c r="BS38" s="75">
        <v>1050</v>
      </c>
      <c r="BT38" s="76">
        <v>1120</v>
      </c>
      <c r="BU38" s="77">
        <v>1142.5</v>
      </c>
      <c r="BV38" s="78">
        <v>1285.7142857142901</v>
      </c>
      <c r="BW38" s="80">
        <v>1233.3333333333333</v>
      </c>
      <c r="BX38" s="82">
        <v>1350</v>
      </c>
      <c r="BY38" s="64">
        <v>1580</v>
      </c>
      <c r="BZ38" s="84">
        <f t="shared" si="0"/>
        <v>23.652173913043473</v>
      </c>
      <c r="CA38" s="84">
        <f t="shared" si="1"/>
        <v>17.037037037037038</v>
      </c>
    </row>
    <row r="39" spans="1:79" ht="15" customHeight="1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6">
        <v>1198</v>
      </c>
      <c r="BQ39" s="64">
        <v>1152.2222222222222</v>
      </c>
      <c r="BR39" s="73">
        <v>1220</v>
      </c>
      <c r="BS39" s="75">
        <v>1180</v>
      </c>
      <c r="BT39" s="76">
        <v>1185.7142857142858</v>
      </c>
      <c r="BU39" s="77">
        <v>1208.8888888888889</v>
      </c>
      <c r="BV39" s="78">
        <v>1183</v>
      </c>
      <c r="BW39" s="80">
        <v>1267.7777777777801</v>
      </c>
      <c r="BX39" s="82">
        <v>1258.5714285714287</v>
      </c>
      <c r="BY39" s="64">
        <v>1365</v>
      </c>
      <c r="BZ39" s="84">
        <f t="shared" si="0"/>
        <v>4.2426813746291172</v>
      </c>
      <c r="CA39" s="84">
        <f t="shared" si="1"/>
        <v>8.4562996594778568</v>
      </c>
    </row>
    <row r="40" spans="1:79" ht="15" customHeight="1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6">
        <v>1232.5</v>
      </c>
      <c r="BQ40" s="64">
        <v>1080</v>
      </c>
      <c r="BR40" s="73">
        <v>1126.6666666666699</v>
      </c>
      <c r="BS40" s="75">
        <v>1080</v>
      </c>
      <c r="BT40" s="76">
        <v>1080</v>
      </c>
      <c r="BU40" s="77">
        <v>1080</v>
      </c>
      <c r="BV40" s="78">
        <v>1200</v>
      </c>
      <c r="BW40" s="80">
        <v>1185</v>
      </c>
      <c r="BX40" s="82">
        <v>1080</v>
      </c>
      <c r="BY40" s="64">
        <v>1061.1111111111111</v>
      </c>
      <c r="BZ40" s="84">
        <f t="shared" si="0"/>
        <v>-6.9200779727095538</v>
      </c>
      <c r="CA40" s="84">
        <f t="shared" si="1"/>
        <v>-1.7489711934156402</v>
      </c>
    </row>
    <row r="41" spans="1:79" ht="15" customHeight="1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6">
        <v>1270</v>
      </c>
      <c r="BQ41" s="64">
        <v>1143.3333333333333</v>
      </c>
      <c r="BR41" s="73">
        <v>1157.3333333333333</v>
      </c>
      <c r="BS41" s="75">
        <v>1184</v>
      </c>
      <c r="BT41" s="76">
        <v>1246.1538461538501</v>
      </c>
      <c r="BU41" s="77">
        <v>1246.1538461538501</v>
      </c>
      <c r="BV41" s="78">
        <v>1346.1538461538462</v>
      </c>
      <c r="BW41" s="80">
        <v>1270.5</v>
      </c>
      <c r="BX41" s="82">
        <v>1271.4285714285713</v>
      </c>
      <c r="BY41" s="64">
        <v>1200</v>
      </c>
      <c r="BZ41" s="84">
        <f t="shared" si="0"/>
        <v>0</v>
      </c>
      <c r="CA41" s="84">
        <f t="shared" si="1"/>
        <v>-5.6179775280898809</v>
      </c>
    </row>
    <row r="42" spans="1:79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:BP42" si="10">AVERAGE(BO5:BO41)</f>
        <v>1232.9963501824182</v>
      </c>
      <c r="BP42" s="14">
        <f t="shared" si="10"/>
        <v>1218.4969122083094</v>
      </c>
      <c r="BQ42" s="14">
        <f t="shared" ref="BQ42:BS42" si="11">AVERAGE(BQ5:BQ41)</f>
        <v>1175.5933942201355</v>
      </c>
      <c r="BR42" s="14">
        <f t="shared" si="11"/>
        <v>1191.1258902508907</v>
      </c>
      <c r="BS42" s="14">
        <f t="shared" si="11"/>
        <v>1214.2378071161352</v>
      </c>
      <c r="BT42" s="14">
        <f t="shared" ref="BT42:BV42" si="12">AVERAGE(BT5:BT41)</f>
        <v>1236.8607858255691</v>
      </c>
      <c r="BU42" s="14">
        <f t="shared" si="12"/>
        <v>1226.0783066783069</v>
      </c>
      <c r="BV42" s="14">
        <f t="shared" si="12"/>
        <v>1266.993873376226</v>
      </c>
      <c r="BW42" s="14">
        <f t="shared" ref="BW42:BY42" si="13">AVERAGE(BW5:BW41)</f>
        <v>1255.1516010791838</v>
      </c>
      <c r="BX42" s="14">
        <f t="shared" si="13"/>
        <v>1302.5584442322056</v>
      </c>
      <c r="BY42" s="14">
        <f t="shared" si="13"/>
        <v>1325.3928329497553</v>
      </c>
      <c r="BZ42" s="84">
        <f t="shared" si="0"/>
        <v>8.7740409495883007</v>
      </c>
      <c r="CA42" s="84">
        <f t="shared" si="1"/>
        <v>1.7530413946999095</v>
      </c>
    </row>
    <row r="43" spans="1:79">
      <c r="A43" s="11" t="s">
        <v>44</v>
      </c>
      <c r="D43" s="15"/>
      <c r="E43" s="14">
        <f t="shared" ref="E43:AU43" si="14">E42/D42*100-100</f>
        <v>6.1146581746067028</v>
      </c>
      <c r="F43" s="14">
        <f t="shared" si="14"/>
        <v>14.075220535977053</v>
      </c>
      <c r="G43" s="14">
        <f t="shared" si="14"/>
        <v>-7.6798537077361857</v>
      </c>
      <c r="H43" s="14">
        <f t="shared" si="14"/>
        <v>1.9256342410588303</v>
      </c>
      <c r="I43" s="14">
        <f t="shared" si="14"/>
        <v>11.001193587627128</v>
      </c>
      <c r="J43" s="14">
        <f t="shared" si="14"/>
        <v>-12.219063838404338</v>
      </c>
      <c r="K43" s="14">
        <f t="shared" si="14"/>
        <v>5.6397868709871659</v>
      </c>
      <c r="L43" s="14">
        <f t="shared" si="14"/>
        <v>1.5201810614093603</v>
      </c>
      <c r="M43" s="14">
        <f t="shared" si="14"/>
        <v>-11.589572726145434</v>
      </c>
      <c r="N43" s="14">
        <f t="shared" si="14"/>
        <v>5.9964254123891578</v>
      </c>
      <c r="O43" s="14">
        <f t="shared" si="14"/>
        <v>1.3855057918391793</v>
      </c>
      <c r="P43" s="14">
        <f t="shared" si="14"/>
        <v>40.204211194217123</v>
      </c>
      <c r="Q43" s="14">
        <f t="shared" si="14"/>
        <v>4.3013494771006151</v>
      </c>
      <c r="R43" s="14">
        <f t="shared" si="14"/>
        <v>9.8997440165187669</v>
      </c>
      <c r="S43" s="14">
        <f t="shared" si="14"/>
        <v>-17.922740367098214</v>
      </c>
      <c r="T43" s="14">
        <f t="shared" si="14"/>
        <v>-14.544215738929282</v>
      </c>
      <c r="U43" s="14">
        <f t="shared" si="14"/>
        <v>26.471686069603976</v>
      </c>
      <c r="V43" s="14">
        <f t="shared" si="14"/>
        <v>38.916809585118301</v>
      </c>
      <c r="W43" s="14">
        <f t="shared" si="14"/>
        <v>-4.7659887004221986</v>
      </c>
      <c r="X43" s="14">
        <f t="shared" si="14"/>
        <v>-14.149884803789377</v>
      </c>
      <c r="Y43" s="14">
        <f t="shared" si="14"/>
        <v>-1.6766764959471061</v>
      </c>
      <c r="Z43" s="14">
        <f t="shared" si="14"/>
        <v>-10.095076443298041</v>
      </c>
      <c r="AA43" s="14">
        <f t="shared" si="14"/>
        <v>-4.0161244422701117</v>
      </c>
      <c r="AB43" s="14">
        <f t="shared" si="14"/>
        <v>-1.2228479007103061</v>
      </c>
      <c r="AC43" s="14">
        <f t="shared" si="14"/>
        <v>-0.48906296827139784</v>
      </c>
      <c r="AD43" s="14">
        <f t="shared" si="14"/>
        <v>-0.44762544757185196</v>
      </c>
      <c r="AE43" s="14">
        <f t="shared" si="14"/>
        <v>6.3060989748842502</v>
      </c>
      <c r="AF43" s="14">
        <f t="shared" si="14"/>
        <v>3.2285682312159167</v>
      </c>
      <c r="AG43" s="14">
        <f t="shared" si="14"/>
        <v>-0.45946781091559785</v>
      </c>
      <c r="AH43" s="14">
        <f t="shared" si="14"/>
        <v>-3.6481925824806751</v>
      </c>
      <c r="AI43" s="14">
        <f t="shared" si="14"/>
        <v>0.53705258521688393</v>
      </c>
      <c r="AJ43" s="14">
        <f t="shared" si="14"/>
        <v>-8.4503054327759202</v>
      </c>
      <c r="AK43" s="14">
        <f t="shared" si="14"/>
        <v>3.4515187485872474</v>
      </c>
      <c r="AL43" s="14">
        <f t="shared" si="14"/>
        <v>0.8041301953545883</v>
      </c>
      <c r="AM43" s="14">
        <f t="shared" si="14"/>
        <v>2.0963634414594026</v>
      </c>
      <c r="AN43" s="14">
        <f t="shared" si="14"/>
        <v>-0.40866912685214629</v>
      </c>
      <c r="AO43" s="14">
        <f t="shared" si="14"/>
        <v>8.4039973126755996</v>
      </c>
      <c r="AP43" s="14">
        <f t="shared" si="14"/>
        <v>3.9478575980291311</v>
      </c>
      <c r="AQ43" s="14">
        <f t="shared" si="14"/>
        <v>4.0632295067568123</v>
      </c>
      <c r="AR43" s="14">
        <f t="shared" si="14"/>
        <v>-2.3562516855424462</v>
      </c>
      <c r="AS43" s="14">
        <f t="shared" si="14"/>
        <v>0.97841898960035678</v>
      </c>
      <c r="AT43" s="14">
        <f t="shared" si="14"/>
        <v>2.7101580870733386</v>
      </c>
      <c r="AU43" s="14">
        <f t="shared" si="14"/>
        <v>1.8500064214505869</v>
      </c>
      <c r="AV43" s="14">
        <f t="shared" ref="AV43" si="15">AV42/AU42*100-100</f>
        <v>-1.5572610371788755</v>
      </c>
      <c r="AW43" s="14">
        <f t="shared" ref="AW43:AX43" si="16">AW42/AV42*100-100</f>
        <v>1.7724406569767268</v>
      </c>
      <c r="AX43" s="14">
        <f t="shared" si="16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7">BA42/AZ42*100-100</f>
        <v>-6.1040496738911543E-2</v>
      </c>
      <c r="BB43" s="14">
        <f t="shared" si="17"/>
        <v>0.56428927000324336</v>
      </c>
      <c r="BC43" s="14">
        <f t="shared" si="17"/>
        <v>-0.61056144188937367</v>
      </c>
      <c r="BD43" s="14">
        <f t="shared" si="17"/>
        <v>4.3769288329187361E-2</v>
      </c>
      <c r="BE43" s="14">
        <f t="shared" ref="BE43" si="18">BE42/BD42*100-100</f>
        <v>0.19666852976114058</v>
      </c>
      <c r="BF43" s="14">
        <f t="shared" ref="BF43" si="19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20">BI42/BH42*100-100</f>
        <v>-0.89856195678315487</v>
      </c>
      <c r="BJ43" s="14">
        <f t="shared" ref="BJ43:BN43" si="21">BJ42/BI42*100-100</f>
        <v>0.25235946619204697</v>
      </c>
      <c r="BK43" s="14">
        <f t="shared" si="21"/>
        <v>-0.44186930115689904</v>
      </c>
      <c r="BL43" s="14">
        <f t="shared" si="21"/>
        <v>0.4485566609798326</v>
      </c>
      <c r="BM43" s="14">
        <f t="shared" si="21"/>
        <v>0.91558177495565474</v>
      </c>
      <c r="BN43" s="14">
        <f t="shared" si="21"/>
        <v>0.91719529706624314</v>
      </c>
      <c r="BO43" s="14">
        <f t="shared" ref="BO43:BS43" si="22">BO42/BN42*100-100</f>
        <v>0.27144279800151594</v>
      </c>
      <c r="BP43" s="14">
        <f t="shared" si="22"/>
        <v>-1.1759514107210265</v>
      </c>
      <c r="BQ43" s="14">
        <f t="shared" si="22"/>
        <v>-3.5210198366788461</v>
      </c>
      <c r="BR43" s="14">
        <f t="shared" si="22"/>
        <v>1.3212473043078887</v>
      </c>
      <c r="BS43" s="14">
        <f t="shared" si="22"/>
        <v>1.9403420792386754</v>
      </c>
      <c r="BT43" s="14">
        <f>BT42/BS42*100-100</f>
        <v>1.8631423413807653</v>
      </c>
      <c r="BU43" s="14">
        <f t="shared" ref="BU43" si="23">BU42/BT42*100-100</f>
        <v>-0.87176174318318544</v>
      </c>
      <c r="BV43" s="14">
        <f t="shared" ref="BV43:BW43" si="24">BV42/BU42*100-100</f>
        <v>3.337108769893149</v>
      </c>
      <c r="BW43" s="14">
        <f t="shared" si="24"/>
        <v>-0.93467478777031943</v>
      </c>
      <c r="BX43" s="14">
        <f>BX42/BW42*100-100</f>
        <v>3.7769814508670692</v>
      </c>
      <c r="BY43" s="14">
        <f>BY42/BX42*100-100</f>
        <v>1.7530413946999204</v>
      </c>
      <c r="BZ43" s="84"/>
      <c r="CA43" s="84"/>
    </row>
    <row r="44" spans="1:79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25">P42/D42*100-100</f>
        <v>58.557211498363387</v>
      </c>
      <c r="Q44" s="14">
        <f t="shared" si="25"/>
        <v>55.84775386444062</v>
      </c>
      <c r="R44" s="14">
        <f t="shared" si="25"/>
        <v>50.143284183699905</v>
      </c>
      <c r="S44" s="14">
        <f t="shared" si="25"/>
        <v>33.484941402381196</v>
      </c>
      <c r="T44" s="14">
        <f t="shared" si="25"/>
        <v>11.915519972191973</v>
      </c>
      <c r="U44" s="14">
        <f t="shared" si="25"/>
        <v>27.513444232164247</v>
      </c>
      <c r="V44" s="14">
        <f t="shared" si="25"/>
        <v>101.79507791228102</v>
      </c>
      <c r="W44" s="14">
        <f t="shared" si="25"/>
        <v>81.917772643436706</v>
      </c>
      <c r="X44" s="14">
        <f t="shared" si="25"/>
        <v>53.838001217019126</v>
      </c>
      <c r="Y44" s="14">
        <f t="shared" si="25"/>
        <v>71.086873203597719</v>
      </c>
      <c r="Z44" s="14">
        <f t="shared" si="25"/>
        <v>45.113877162189425</v>
      </c>
      <c r="AA44" s="14">
        <f t="shared" si="25"/>
        <v>37.382481040563533</v>
      </c>
      <c r="AB44" s="14">
        <f t="shared" si="25"/>
        <v>-3.2108229137039785</v>
      </c>
      <c r="AC44" s="14">
        <f t="shared" si="25"/>
        <v>-7.6562119792913279</v>
      </c>
      <c r="AD44" s="14">
        <f t="shared" si="25"/>
        <v>-16.350638894610768</v>
      </c>
      <c r="AE44" s="14">
        <f t="shared" si="25"/>
        <v>8.3422777591210604</v>
      </c>
      <c r="AF44" s="14">
        <f t="shared" si="25"/>
        <v>30.874911612947898</v>
      </c>
      <c r="AG44" s="14">
        <f t="shared" si="25"/>
        <v>3.0061253787869759</v>
      </c>
      <c r="AH44" s="14">
        <f t="shared" si="25"/>
        <v>-28.555612636349039</v>
      </c>
      <c r="AI44" s="14">
        <f t="shared" si="25"/>
        <v>-24.577280414000327</v>
      </c>
      <c r="AJ44" s="14">
        <f t="shared" si="25"/>
        <v>-19.569974650046348</v>
      </c>
      <c r="AK44" s="14">
        <f t="shared" si="25"/>
        <v>-15.375030268407258</v>
      </c>
      <c r="AL44" s="14">
        <f t="shared" si="25"/>
        <v>-5.1159143556659501</v>
      </c>
      <c r="AM44" s="14">
        <f t="shared" si="25"/>
        <v>0.92653621730465829</v>
      </c>
      <c r="AN44" s="14">
        <f t="shared" si="25"/>
        <v>1.7584314659605269</v>
      </c>
      <c r="AO44" s="14">
        <f t="shared" si="25"/>
        <v>10.852345081032453</v>
      </c>
      <c r="AP44" s="14">
        <f t="shared" si="25"/>
        <v>15.746749715370782</v>
      </c>
      <c r="AQ44" s="14">
        <f t="shared" si="25"/>
        <v>13.304699320567678</v>
      </c>
      <c r="AR44" s="14">
        <f t="shared" si="25"/>
        <v>7.1747456433019181</v>
      </c>
      <c r="AS44" s="14">
        <f t="shared" si="25"/>
        <v>8.7229104834941182</v>
      </c>
      <c r="AT44" s="14">
        <f t="shared" si="25"/>
        <v>15.897642428822294</v>
      </c>
      <c r="AU44" s="14">
        <f t="shared" si="25"/>
        <v>17.411196390516025</v>
      </c>
      <c r="AV44" s="14">
        <f t="shared" ref="AV44" si="26">AV42/AJ42*100-100</f>
        <v>26.251428934008686</v>
      </c>
      <c r="AW44" s="14">
        <f t="shared" ref="AW44:AX44" si="27">AW42/AK42*100-100</f>
        <v>24.202295089267437</v>
      </c>
      <c r="AX44" s="14">
        <f t="shared" si="27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8">BA42/AO42*100-100</f>
        <v>11.639606133078217</v>
      </c>
      <c r="BB44" s="14">
        <f t="shared" si="28"/>
        <v>8.0056665388067643</v>
      </c>
      <c r="BC44" s="14">
        <f t="shared" si="28"/>
        <v>3.1548089490103877</v>
      </c>
      <c r="BD44" s="14">
        <f t="shared" si="28"/>
        <v>5.6902882736676617</v>
      </c>
      <c r="BE44" s="14">
        <f t="shared" ref="BE44" si="29">BE42/AS42*100-100</f>
        <v>4.8720596631861781</v>
      </c>
      <c r="BF44" s="14">
        <f t="shared" ref="BF44" si="30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31">BI42/AW42*100-100</f>
        <v>-0.63228997237897033</v>
      </c>
      <c r="BJ44" s="14">
        <f t="shared" ref="BJ44:BN44" si="32">BJ42/AX42*100-100</f>
        <v>-0.26325470859434574</v>
      </c>
      <c r="BK44" s="14">
        <f t="shared" si="32"/>
        <v>-1.1917119862176548</v>
      </c>
      <c r="BL44" s="14">
        <f t="shared" si="32"/>
        <v>-0.31012879558568329</v>
      </c>
      <c r="BM44" s="14">
        <f t="shared" si="32"/>
        <v>0.66405933849648591</v>
      </c>
      <c r="BN44" s="14">
        <f t="shared" si="32"/>
        <v>1.017315484460994</v>
      </c>
      <c r="BO44" s="14">
        <f t="shared" ref="BO44:BS44" si="33">BO42/BC42*100-100</f>
        <v>1.9137658704604803</v>
      </c>
      <c r="BP44" s="14">
        <f t="shared" si="33"/>
        <v>0.67124641487995973</v>
      </c>
      <c r="BQ44" s="14">
        <f t="shared" si="33"/>
        <v>-3.0640506476211442</v>
      </c>
      <c r="BR44" s="14">
        <f t="shared" si="33"/>
        <v>-2.2134653921646645</v>
      </c>
      <c r="BS44" s="14">
        <f t="shared" si="33"/>
        <v>-0.75741942146056829</v>
      </c>
      <c r="BT44" s="14">
        <f>BT42/BH42*100-100</f>
        <v>1.7781816353301707</v>
      </c>
      <c r="BU44" s="14">
        <f t="shared" ref="BU44" si="34">BU42/BI42*100-100</f>
        <v>1.8057057264180685</v>
      </c>
      <c r="BV44" s="14">
        <f t="shared" ref="BV44:BW44" si="35">BV42/BJ42*100-100</f>
        <v>4.9382512497807625</v>
      </c>
      <c r="BW44" s="14">
        <f t="shared" si="35"/>
        <v>4.4188145587892365</v>
      </c>
      <c r="BX44" s="14">
        <f>BX42/BL42*100-100</f>
        <v>7.8787962893492391</v>
      </c>
      <c r="BY44" s="14">
        <f>BY42/BM42*100-100</f>
        <v>8.7740409495882972</v>
      </c>
      <c r="BZ44" s="84"/>
      <c r="CA44" s="84"/>
    </row>
    <row r="46" spans="1:79" ht="15" customHeight="1">
      <c r="A46" s="12" t="s">
        <v>47</v>
      </c>
    </row>
    <row r="47" spans="1:79" ht="15" customHeight="1">
      <c r="A47" s="4" t="s">
        <v>36</v>
      </c>
      <c r="B47" s="64">
        <v>1757.14</v>
      </c>
      <c r="C47" s="4"/>
      <c r="F47" s="4"/>
      <c r="G47" s="4"/>
      <c r="H47" s="22"/>
      <c r="I47" s="29"/>
    </row>
    <row r="48" spans="1:79" ht="15" customHeight="1">
      <c r="A48" s="4" t="s">
        <v>38</v>
      </c>
      <c r="B48" s="64">
        <v>1580</v>
      </c>
      <c r="C48" s="4"/>
      <c r="F48" s="4"/>
      <c r="G48" s="4"/>
      <c r="H48" s="3"/>
      <c r="I48" s="29"/>
    </row>
    <row r="49" spans="1:9" ht="15" customHeight="1">
      <c r="A49" s="4" t="s">
        <v>15</v>
      </c>
      <c r="B49" s="64">
        <v>1533.16</v>
      </c>
      <c r="C49" s="4"/>
      <c r="F49" s="4"/>
      <c r="G49" s="4"/>
      <c r="H49" s="22"/>
      <c r="I49" s="29"/>
    </row>
    <row r="50" spans="1:9" ht="15" customHeight="1">
      <c r="A50" s="74"/>
    </row>
    <row r="51" spans="1:9" ht="15" customHeight="1">
      <c r="A51" s="12" t="s">
        <v>48</v>
      </c>
    </row>
    <row r="52" spans="1:9">
      <c r="A52" s="4" t="s">
        <v>40</v>
      </c>
      <c r="B52" s="64">
        <v>1061.1099999999999</v>
      </c>
      <c r="C52" s="4"/>
      <c r="H52" s="4"/>
      <c r="I52" s="29"/>
    </row>
    <row r="53" spans="1:9">
      <c r="A53" s="4" t="s">
        <v>12</v>
      </c>
      <c r="B53" s="64">
        <v>991.67</v>
      </c>
      <c r="C53" s="4"/>
      <c r="H53" s="4"/>
      <c r="I53" s="29"/>
    </row>
    <row r="54" spans="1:9">
      <c r="A54" s="4" t="s">
        <v>49</v>
      </c>
      <c r="B54" s="64">
        <v>964.75</v>
      </c>
      <c r="C54" s="4"/>
      <c r="H54" s="4"/>
      <c r="I54" s="29"/>
    </row>
    <row r="56" spans="1:9">
      <c r="D56" s="4"/>
    </row>
  </sheetData>
  <sortState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NIKE AIMOLA</cp:lastModifiedBy>
  <dcterms:created xsi:type="dcterms:W3CDTF">2016-08-08T14:37:51Z</dcterms:created>
  <dcterms:modified xsi:type="dcterms:W3CDTF">2021-09-16T11:35:27Z</dcterms:modified>
</cp:coreProperties>
</file>